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Hostin\"/>
    </mc:Choice>
  </mc:AlternateContent>
  <bookViews>
    <workbookView xWindow="0" yWindow="0" windowWidth="0" windowHeight="0"/>
  </bookViews>
  <sheets>
    <sheet name="Rekapitulace stavby" sheetId="1" r:id="rId1"/>
    <sheet name="SO101 - POLNÍ CESTA HC1" sheetId="2" r:id="rId2"/>
    <sheet name="SO301 - Odvodnění polní c..." sheetId="3" r:id="rId3"/>
    <sheet name="SO802 - Místo odpočinku" sheetId="4" r:id="rId4"/>
    <sheet name="SO801 - Kácení zeleně a v..." sheetId="5" r:id="rId5"/>
    <sheet name="SO803 - Následná tříletá ...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'SO101 - POLNÍ CESTA HC1'!$C$120:$L$290</definedName>
    <definedName name="_xlnm.Print_Area" localSheetId="1">'SO101 - POLNÍ CESTA HC1'!$C$4:$K$76,'SO101 - POLNÍ CESTA HC1'!$C$82:$K$102,'SO101 - POLNÍ CESTA HC1'!$C$108:$L$290</definedName>
    <definedName name="_xlnm.Print_Titles" localSheetId="1">'SO101 - POLNÍ CESTA HC1'!$120:$120</definedName>
    <definedName name="_xlnm._FilterDatabase" localSheetId="2" hidden="1">'SO301 - Odvodnění polní c...'!$C$120:$L$269</definedName>
    <definedName name="_xlnm.Print_Area" localSheetId="2">'SO301 - Odvodnění polní c...'!$C$4:$K$76,'SO301 - Odvodnění polní c...'!$C$82:$K$102,'SO301 - Odvodnění polní c...'!$C$108:$L$269</definedName>
    <definedName name="_xlnm.Print_Titles" localSheetId="2">'SO301 - Odvodnění polní c...'!$120:$120</definedName>
    <definedName name="_xlnm._FilterDatabase" localSheetId="3" hidden="1">'SO802 - Místo odpočinku'!$C$117:$L$125</definedName>
    <definedName name="_xlnm.Print_Area" localSheetId="3">'SO802 - Místo odpočinku'!$C$4:$K$76,'SO802 - Místo odpočinku'!$C$82:$K$99,'SO802 - Místo odpočinku'!$C$105:$L$125</definedName>
    <definedName name="_xlnm.Print_Titles" localSheetId="3">'SO802 - Místo odpočinku'!$117:$117</definedName>
    <definedName name="_xlnm._FilterDatabase" localSheetId="4" hidden="1">'SO801 - Kácení zeleně a v...'!$C$116:$L$301</definedName>
    <definedName name="_xlnm.Print_Area" localSheetId="4">'SO801 - Kácení zeleně a v...'!$C$4:$K$76,'SO801 - Kácení zeleně a v...'!$C$82:$K$98,'SO801 - Kácení zeleně a v...'!$C$104:$L$301</definedName>
    <definedName name="_xlnm.Print_Titles" localSheetId="4">'SO801 - Kácení zeleně a v...'!$116:$116</definedName>
    <definedName name="_xlnm._FilterDatabase" localSheetId="5" hidden="1">'SO803 - Následná tříletá ...'!$C$119:$L$182</definedName>
    <definedName name="_xlnm.Print_Area" localSheetId="5">'SO803 - Následná tříletá ...'!$C$4:$K$76,'SO803 - Následná tříletá ...'!$C$82:$K$101,'SO803 - Následná tříletá ...'!$C$107:$L$182</definedName>
    <definedName name="_xlnm.Print_Titles" localSheetId="5">'SO803 - Následná tříletá ...'!$119:$119</definedName>
    <definedName name="_xlnm._FilterDatabase" localSheetId="6" hidden="1">'VRN - VEDLEJŠÍ ROZPOČTOVÉ...'!$C$120:$L$180</definedName>
    <definedName name="_xlnm.Print_Area" localSheetId="6">'VRN - VEDLEJŠÍ ROZPOČTOVÉ...'!$C$4:$K$76,'VRN - VEDLEJŠÍ ROZPOČTOVÉ...'!$C$82:$K$102,'VRN - VEDLEJŠÍ ROZPOČTOVÉ...'!$C$108:$L$180</definedName>
    <definedName name="_xlnm.Print_Titles" localSheetId="6">'VRN - VEDLEJŠÍ ROZPOČTOVÉ...'!$120:$120</definedName>
  </definedNames>
  <calcPr/>
</workbook>
</file>

<file path=xl/calcChain.xml><?xml version="1.0" encoding="utf-8"?>
<calcChain xmlns="http://schemas.openxmlformats.org/spreadsheetml/2006/main">
  <c i="7" l="1" r="K39"/>
  <c r="K38"/>
  <c i="1" r="BA100"/>
  <c i="7" r="K37"/>
  <c i="1" r="AZ100"/>
  <c i="7" r="BI176"/>
  <c r="BH176"/>
  <c r="BG176"/>
  <c r="BF176"/>
  <c r="X176"/>
  <c r="V176"/>
  <c r="T176"/>
  <c r="P176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1"/>
  <c r="BH151"/>
  <c r="BG151"/>
  <c r="BF151"/>
  <c r="X151"/>
  <c r="X150"/>
  <c r="V151"/>
  <c r="V150"/>
  <c r="T151"/>
  <c r="T150"/>
  <c r="P151"/>
  <c r="BI145"/>
  <c r="BH145"/>
  <c r="BG145"/>
  <c r="BF145"/>
  <c r="X145"/>
  <c r="V145"/>
  <c r="T145"/>
  <c r="P145"/>
  <c r="BI140"/>
  <c r="BH140"/>
  <c r="BG140"/>
  <c r="BF140"/>
  <c r="X140"/>
  <c r="V140"/>
  <c r="T140"/>
  <c r="P140"/>
  <c r="BI135"/>
  <c r="BH135"/>
  <c r="BG135"/>
  <c r="BF135"/>
  <c r="X135"/>
  <c r="V135"/>
  <c r="T135"/>
  <c r="P135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4"/>
  <c r="BH124"/>
  <c r="BG124"/>
  <c r="BF124"/>
  <c r="X124"/>
  <c r="V124"/>
  <c r="T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6" r="K39"/>
  <c r="K38"/>
  <c i="1" r="BA99"/>
  <c i="6" r="K37"/>
  <c i="1" r="AZ99"/>
  <c i="6" r="BI179"/>
  <c r="BH179"/>
  <c r="BG179"/>
  <c r="BF179"/>
  <c r="X179"/>
  <c r="V179"/>
  <c r="T179"/>
  <c r="P179"/>
  <c r="BI175"/>
  <c r="BH175"/>
  <c r="BG175"/>
  <c r="BF175"/>
  <c r="X175"/>
  <c r="V175"/>
  <c r="T175"/>
  <c r="P175"/>
  <c r="BI171"/>
  <c r="BH171"/>
  <c r="BG171"/>
  <c r="BF171"/>
  <c r="X171"/>
  <c r="V171"/>
  <c r="T171"/>
  <c r="P171"/>
  <c r="BI167"/>
  <c r="BH167"/>
  <c r="BG167"/>
  <c r="BF167"/>
  <c r="X167"/>
  <c r="V167"/>
  <c r="T167"/>
  <c r="P167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2"/>
  <c r="BH152"/>
  <c r="BG152"/>
  <c r="BF152"/>
  <c r="X152"/>
  <c r="V152"/>
  <c r="T152"/>
  <c r="P152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3"/>
  <c r="BH123"/>
  <c r="BG123"/>
  <c r="BF123"/>
  <c r="X123"/>
  <c r="V123"/>
  <c r="T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91"/>
  <c r="J14"/>
  <c r="J12"/>
  <c r="J114"/>
  <c r="E7"/>
  <c r="E110"/>
  <c i="5" r="K39"/>
  <c r="K38"/>
  <c i="1" r="BA98"/>
  <c i="5" r="K37"/>
  <c i="1" r="AZ98"/>
  <c i="5" r="BI297"/>
  <c r="BH297"/>
  <c r="BG297"/>
  <c r="BF297"/>
  <c r="X297"/>
  <c r="V297"/>
  <c r="T297"/>
  <c r="P297"/>
  <c r="BI292"/>
  <c r="BH292"/>
  <c r="BG292"/>
  <c r="BF292"/>
  <c r="X292"/>
  <c r="V292"/>
  <c r="T292"/>
  <c r="P292"/>
  <c r="BI289"/>
  <c r="BH289"/>
  <c r="BG289"/>
  <c r="BF289"/>
  <c r="X289"/>
  <c r="V289"/>
  <c r="T289"/>
  <c r="P289"/>
  <c r="BI286"/>
  <c r="BH286"/>
  <c r="BG286"/>
  <c r="BF286"/>
  <c r="X286"/>
  <c r="V286"/>
  <c r="T286"/>
  <c r="P286"/>
  <c r="BI282"/>
  <c r="BH282"/>
  <c r="BG282"/>
  <c r="BF282"/>
  <c r="X282"/>
  <c r="V282"/>
  <c r="T282"/>
  <c r="P282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68"/>
  <c r="BH268"/>
  <c r="BG268"/>
  <c r="BF268"/>
  <c r="X268"/>
  <c r="V268"/>
  <c r="T268"/>
  <c r="P268"/>
  <c r="BI265"/>
  <c r="BH265"/>
  <c r="BG265"/>
  <c r="BF265"/>
  <c r="X265"/>
  <c r="V265"/>
  <c r="T265"/>
  <c r="P265"/>
  <c r="BI260"/>
  <c r="BH260"/>
  <c r="BG260"/>
  <c r="BF260"/>
  <c r="X260"/>
  <c r="V260"/>
  <c r="T260"/>
  <c r="P260"/>
  <c r="BI256"/>
  <c r="BH256"/>
  <c r="BG256"/>
  <c r="BF256"/>
  <c r="X256"/>
  <c r="V256"/>
  <c r="T256"/>
  <c r="P256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5"/>
  <c r="BH235"/>
  <c r="BG235"/>
  <c r="BF235"/>
  <c r="X235"/>
  <c r="V235"/>
  <c r="T235"/>
  <c r="P235"/>
  <c r="BI231"/>
  <c r="BH231"/>
  <c r="BG231"/>
  <c r="BF231"/>
  <c r="X231"/>
  <c r="V231"/>
  <c r="T231"/>
  <c r="P231"/>
  <c r="BI226"/>
  <c r="BH226"/>
  <c r="BG226"/>
  <c r="BF226"/>
  <c r="X226"/>
  <c r="V226"/>
  <c r="T226"/>
  <c r="P226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5"/>
  <c r="BH215"/>
  <c r="BG215"/>
  <c r="BF215"/>
  <c r="X215"/>
  <c r="V215"/>
  <c r="T215"/>
  <c r="P215"/>
  <c r="BI211"/>
  <c r="BH211"/>
  <c r="BG211"/>
  <c r="BF211"/>
  <c r="X211"/>
  <c r="V211"/>
  <c r="T211"/>
  <c r="P211"/>
  <c r="BI208"/>
  <c r="BH208"/>
  <c r="BG208"/>
  <c r="BF208"/>
  <c r="X208"/>
  <c r="V208"/>
  <c r="T208"/>
  <c r="P208"/>
  <c r="BI204"/>
  <c r="BH204"/>
  <c r="BG204"/>
  <c r="BF204"/>
  <c r="X204"/>
  <c r="V204"/>
  <c r="T204"/>
  <c r="P204"/>
  <c r="BI199"/>
  <c r="BH199"/>
  <c r="BG199"/>
  <c r="BF199"/>
  <c r="X199"/>
  <c r="V199"/>
  <c r="T199"/>
  <c r="P199"/>
  <c r="BI194"/>
  <c r="BH194"/>
  <c r="BG194"/>
  <c r="BF194"/>
  <c r="X194"/>
  <c r="V194"/>
  <c r="T194"/>
  <c r="P194"/>
  <c r="BI187"/>
  <c r="BH187"/>
  <c r="BG187"/>
  <c r="BF187"/>
  <c r="X187"/>
  <c r="V187"/>
  <c r="T187"/>
  <c r="P187"/>
  <c r="BI182"/>
  <c r="BH182"/>
  <c r="BG182"/>
  <c r="BF182"/>
  <c r="X182"/>
  <c r="V182"/>
  <c r="T182"/>
  <c r="P182"/>
  <c r="BI177"/>
  <c r="BH177"/>
  <c r="BG177"/>
  <c r="BF177"/>
  <c r="X177"/>
  <c r="V177"/>
  <c r="T177"/>
  <c r="P177"/>
  <c r="BI172"/>
  <c r="BH172"/>
  <c r="BG172"/>
  <c r="BF172"/>
  <c r="X172"/>
  <c r="V172"/>
  <c r="T172"/>
  <c r="P172"/>
  <c r="BI167"/>
  <c r="BH167"/>
  <c r="BG167"/>
  <c r="BF167"/>
  <c r="X167"/>
  <c r="V167"/>
  <c r="T167"/>
  <c r="P167"/>
  <c r="BI161"/>
  <c r="BH161"/>
  <c r="BG161"/>
  <c r="BF161"/>
  <c r="X161"/>
  <c r="V161"/>
  <c r="T161"/>
  <c r="P161"/>
  <c r="BI155"/>
  <c r="BH155"/>
  <c r="BG155"/>
  <c r="BF155"/>
  <c r="X155"/>
  <c r="V155"/>
  <c r="T155"/>
  <c r="P155"/>
  <c r="BI149"/>
  <c r="BH149"/>
  <c r="BG149"/>
  <c r="BF149"/>
  <c r="X149"/>
  <c r="V149"/>
  <c r="T149"/>
  <c r="P149"/>
  <c r="BI143"/>
  <c r="BH143"/>
  <c r="BG143"/>
  <c r="BF143"/>
  <c r="X143"/>
  <c r="V143"/>
  <c r="T143"/>
  <c r="P143"/>
  <c r="BI137"/>
  <c r="BH137"/>
  <c r="BG137"/>
  <c r="BF137"/>
  <c r="X137"/>
  <c r="V137"/>
  <c r="T137"/>
  <c r="P137"/>
  <c r="BI131"/>
  <c r="BH131"/>
  <c r="BG131"/>
  <c r="BF131"/>
  <c r="X131"/>
  <c r="V131"/>
  <c r="T131"/>
  <c r="P131"/>
  <c r="BI125"/>
  <c r="BH125"/>
  <c r="BG125"/>
  <c r="BF125"/>
  <c r="X125"/>
  <c r="V125"/>
  <c r="T125"/>
  <c r="P125"/>
  <c r="BI119"/>
  <c r="BH119"/>
  <c r="BG119"/>
  <c r="BF119"/>
  <c r="X119"/>
  <c r="V119"/>
  <c r="T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85"/>
  <c i="4" r="K39"/>
  <c r="K38"/>
  <c i="1" r="BA97"/>
  <c i="4" r="K37"/>
  <c i="1" r="AZ97"/>
  <c i="4" r="BI121"/>
  <c r="BH121"/>
  <c r="BG121"/>
  <c r="BF121"/>
  <c r="X121"/>
  <c r="X120"/>
  <c r="X119"/>
  <c r="X118"/>
  <c r="V121"/>
  <c r="V120"/>
  <c r="V119"/>
  <c r="V118"/>
  <c r="T121"/>
  <c r="T120"/>
  <c r="T119"/>
  <c r="T118"/>
  <c i="1" r="AW97"/>
  <c i="4"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3" r="K263"/>
  <c r="K39"/>
  <c r="K38"/>
  <c i="1" r="BA96"/>
  <c i="3" r="K37"/>
  <c i="1" r="AZ96"/>
  <c i="3" r="BI265"/>
  <c r="BH265"/>
  <c r="BG265"/>
  <c r="BF265"/>
  <c r="X265"/>
  <c r="X264"/>
  <c r="V265"/>
  <c r="V264"/>
  <c r="T265"/>
  <c r="T264"/>
  <c r="P265"/>
  <c r="K100"/>
  <c r="J100"/>
  <c r="I100"/>
  <c r="BI256"/>
  <c r="BH256"/>
  <c r="BG256"/>
  <c r="BF256"/>
  <c r="X256"/>
  <c r="V256"/>
  <c r="T256"/>
  <c r="P256"/>
  <c r="BI250"/>
  <c r="BH250"/>
  <c r="BG250"/>
  <c r="BF250"/>
  <c r="X250"/>
  <c r="V250"/>
  <c r="T250"/>
  <c r="P250"/>
  <c r="BI244"/>
  <c r="BH244"/>
  <c r="BG244"/>
  <c r="BF244"/>
  <c r="X244"/>
  <c r="V244"/>
  <c r="T244"/>
  <c r="P244"/>
  <c r="BI239"/>
  <c r="BH239"/>
  <c r="BG239"/>
  <c r="BF239"/>
  <c r="X239"/>
  <c r="V239"/>
  <c r="T239"/>
  <c r="P239"/>
  <c r="BI227"/>
  <c r="BH227"/>
  <c r="BG227"/>
  <c r="BF227"/>
  <c r="X227"/>
  <c r="V227"/>
  <c r="T227"/>
  <c r="P227"/>
  <c r="BI221"/>
  <c r="BH221"/>
  <c r="BG221"/>
  <c r="BF221"/>
  <c r="X221"/>
  <c r="V221"/>
  <c r="T221"/>
  <c r="P221"/>
  <c r="BI215"/>
  <c r="BH215"/>
  <c r="BG215"/>
  <c r="BF215"/>
  <c r="X215"/>
  <c r="V215"/>
  <c r="T215"/>
  <c r="P215"/>
  <c r="BI203"/>
  <c r="BH203"/>
  <c r="BG203"/>
  <c r="BF203"/>
  <c r="X203"/>
  <c r="V203"/>
  <c r="T203"/>
  <c r="P203"/>
  <c r="BI192"/>
  <c r="BH192"/>
  <c r="BG192"/>
  <c r="BF192"/>
  <c r="X192"/>
  <c r="V192"/>
  <c r="T192"/>
  <c r="P192"/>
  <c r="BI177"/>
  <c r="BH177"/>
  <c r="BG177"/>
  <c r="BF177"/>
  <c r="X177"/>
  <c r="V177"/>
  <c r="T177"/>
  <c r="P177"/>
  <c r="BI162"/>
  <c r="BH162"/>
  <c r="BG162"/>
  <c r="BF162"/>
  <c r="X162"/>
  <c r="V162"/>
  <c r="T162"/>
  <c r="P162"/>
  <c r="BI148"/>
  <c r="BH148"/>
  <c r="BG148"/>
  <c r="BF148"/>
  <c r="X148"/>
  <c r="V148"/>
  <c r="T148"/>
  <c r="P148"/>
  <c r="BI142"/>
  <c r="BH142"/>
  <c r="BG142"/>
  <c r="BF142"/>
  <c r="X142"/>
  <c r="V142"/>
  <c r="T142"/>
  <c r="P142"/>
  <c r="BI130"/>
  <c r="BH130"/>
  <c r="BG130"/>
  <c r="BF130"/>
  <c r="X130"/>
  <c r="V130"/>
  <c r="T130"/>
  <c r="P130"/>
  <c r="BI124"/>
  <c r="BH124"/>
  <c r="BG124"/>
  <c r="BF124"/>
  <c r="X124"/>
  <c r="V124"/>
  <c r="T124"/>
  <c r="P124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117"/>
  <c r="J14"/>
  <c r="J12"/>
  <c r="J115"/>
  <c r="E7"/>
  <c r="E85"/>
  <c i="2" r="K39"/>
  <c r="K38"/>
  <c i="1" r="BA95"/>
  <c i="2" r="K37"/>
  <c i="1" r="AZ95"/>
  <c i="2" r="BI284"/>
  <c r="BH284"/>
  <c r="BG284"/>
  <c r="BF284"/>
  <c r="X284"/>
  <c r="V284"/>
  <c r="T284"/>
  <c r="P284"/>
  <c r="BI278"/>
  <c r="BH278"/>
  <c r="BG278"/>
  <c r="BF278"/>
  <c r="X278"/>
  <c r="V278"/>
  <c r="T278"/>
  <c r="P278"/>
  <c r="BI266"/>
  <c r="BH266"/>
  <c r="BG266"/>
  <c r="BF266"/>
  <c r="X266"/>
  <c r="V266"/>
  <c r="T266"/>
  <c r="P266"/>
  <c r="BI254"/>
  <c r="BH254"/>
  <c r="BG254"/>
  <c r="BF254"/>
  <c r="X254"/>
  <c r="V254"/>
  <c r="T254"/>
  <c r="P254"/>
  <c r="BI249"/>
  <c r="BH249"/>
  <c r="BG249"/>
  <c r="BF249"/>
  <c r="X249"/>
  <c r="V249"/>
  <c r="T249"/>
  <c r="P249"/>
  <c r="BI244"/>
  <c r="BH244"/>
  <c r="BG244"/>
  <c r="BF244"/>
  <c r="X244"/>
  <c r="V244"/>
  <c r="T244"/>
  <c r="P244"/>
  <c r="BI237"/>
  <c r="BH237"/>
  <c r="BG237"/>
  <c r="BF237"/>
  <c r="X237"/>
  <c r="V237"/>
  <c r="T237"/>
  <c r="P237"/>
  <c r="BI231"/>
  <c r="BH231"/>
  <c r="BG231"/>
  <c r="BF231"/>
  <c r="X231"/>
  <c r="V231"/>
  <c r="T231"/>
  <c r="P231"/>
  <c r="BI223"/>
  <c r="BH223"/>
  <c r="BG223"/>
  <c r="BF223"/>
  <c r="X223"/>
  <c r="V223"/>
  <c r="T223"/>
  <c r="P223"/>
  <c r="BI216"/>
  <c r="BH216"/>
  <c r="BG216"/>
  <c r="BF216"/>
  <c r="X216"/>
  <c r="V216"/>
  <c r="T216"/>
  <c r="P216"/>
  <c r="BI207"/>
  <c r="BH207"/>
  <c r="BG207"/>
  <c r="BF207"/>
  <c r="X207"/>
  <c r="V207"/>
  <c r="T207"/>
  <c r="P207"/>
  <c r="BI201"/>
  <c r="BH201"/>
  <c r="BG201"/>
  <c r="BF201"/>
  <c r="X201"/>
  <c r="V201"/>
  <c r="T201"/>
  <c r="P201"/>
  <c r="BI195"/>
  <c r="BH195"/>
  <c r="BG195"/>
  <c r="BF195"/>
  <c r="X195"/>
  <c r="V195"/>
  <c r="T195"/>
  <c r="P195"/>
  <c r="BI189"/>
  <c r="BH189"/>
  <c r="BG189"/>
  <c r="BF189"/>
  <c r="X189"/>
  <c r="V189"/>
  <c r="T189"/>
  <c r="P189"/>
  <c r="BI184"/>
  <c r="BH184"/>
  <c r="BG184"/>
  <c r="BF184"/>
  <c r="X184"/>
  <c r="V184"/>
  <c r="T184"/>
  <c r="P184"/>
  <c r="BI178"/>
  <c r="BH178"/>
  <c r="BG178"/>
  <c r="BF178"/>
  <c r="X178"/>
  <c r="V178"/>
  <c r="T178"/>
  <c r="P178"/>
  <c r="BI171"/>
  <c r="BH171"/>
  <c r="BG171"/>
  <c r="BF171"/>
  <c r="X171"/>
  <c r="V171"/>
  <c r="T171"/>
  <c r="P171"/>
  <c r="BI165"/>
  <c r="BH165"/>
  <c r="BG165"/>
  <c r="BF165"/>
  <c r="X165"/>
  <c r="V165"/>
  <c r="T165"/>
  <c r="P165"/>
  <c r="BI159"/>
  <c r="BH159"/>
  <c r="BG159"/>
  <c r="BF159"/>
  <c r="X159"/>
  <c r="V159"/>
  <c r="T159"/>
  <c r="P159"/>
  <c r="BI152"/>
  <c r="BH152"/>
  <c r="BG152"/>
  <c r="BF152"/>
  <c r="X152"/>
  <c r="V152"/>
  <c r="T152"/>
  <c r="P152"/>
  <c r="BI146"/>
  <c r="BH146"/>
  <c r="BG146"/>
  <c r="BF146"/>
  <c r="X146"/>
  <c r="V146"/>
  <c r="T146"/>
  <c r="P146"/>
  <c r="BI138"/>
  <c r="BH138"/>
  <c r="BG138"/>
  <c r="BF138"/>
  <c r="X138"/>
  <c r="V138"/>
  <c r="T138"/>
  <c r="P138"/>
  <c r="BI130"/>
  <c r="BH130"/>
  <c r="BG130"/>
  <c r="BF130"/>
  <c r="X130"/>
  <c r="V130"/>
  <c r="T130"/>
  <c r="P130"/>
  <c r="BI124"/>
  <c r="BH124"/>
  <c r="BG124"/>
  <c r="BF124"/>
  <c r="X124"/>
  <c r="V124"/>
  <c r="T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R266"/>
  <c r="R244"/>
  <c r="R223"/>
  <c r="Q207"/>
  <c r="Q195"/>
  <c r="R171"/>
  <c r="Q152"/>
  <c r="R138"/>
  <c r="R284"/>
  <c r="R278"/>
  <c r="R249"/>
  <c r="Q244"/>
  <c r="R207"/>
  <c r="R189"/>
  <c r="Q171"/>
  <c r="R146"/>
  <c r="Q231"/>
  <c r="R195"/>
  <c r="R178"/>
  <c r="Q138"/>
  <c r="R231"/>
  <c i="1" r="AU94"/>
  <c i="2" r="BK201"/>
  <c r="K178"/>
  <c r="BE178"/>
  <c r="BK138"/>
  <c r="BK266"/>
  <c r="BK244"/>
  <c r="BK195"/>
  <c r="K159"/>
  <c r="BE159"/>
  <c r="K146"/>
  <c r="BE146"/>
  <c i="3" r="Q250"/>
  <c r="Q192"/>
  <c r="R130"/>
  <c r="Q256"/>
  <c r="R250"/>
  <c r="Q239"/>
  <c r="R221"/>
  <c r="Q177"/>
  <c r="Q142"/>
  <c r="Q124"/>
  <c r="Q221"/>
  <c r="Q203"/>
  <c r="R124"/>
  <c r="BK256"/>
  <c r="K215"/>
  <c r="BE215"/>
  <c r="BK148"/>
  <c r="BK192"/>
  <c r="K142"/>
  <c r="BE142"/>
  <c r="BK244"/>
  <c i="4" r="R121"/>
  <c r="F38"/>
  <c i="1" r="BE97"/>
  <c i="4" r="F36"/>
  <c i="1" r="BC97"/>
  <c i="5" r="Q297"/>
  <c r="R292"/>
  <c r="R289"/>
  <c r="R277"/>
  <c r="Q277"/>
  <c r="Q247"/>
  <c r="R215"/>
  <c r="Q204"/>
  <c r="Q182"/>
  <c r="Q177"/>
  <c r="Q161"/>
  <c r="R149"/>
  <c r="Q137"/>
  <c r="R119"/>
  <c r="R297"/>
  <c r="Q286"/>
  <c r="Q282"/>
  <c r="R260"/>
  <c r="R256"/>
  <c r="R249"/>
  <c r="R247"/>
  <c r="R245"/>
  <c r="Q241"/>
  <c r="Q239"/>
  <c r="R223"/>
  <c r="Q215"/>
  <c r="Q194"/>
  <c r="R187"/>
  <c r="R167"/>
  <c r="Q149"/>
  <c r="R286"/>
  <c r="R282"/>
  <c r="Q273"/>
  <c r="R265"/>
  <c r="Q260"/>
  <c r="Q251"/>
  <c r="Q245"/>
  <c r="R235"/>
  <c r="R208"/>
  <c r="R194"/>
  <c r="Q167"/>
  <c r="R137"/>
  <c r="Q243"/>
  <c r="Q235"/>
  <c r="Q208"/>
  <c r="R199"/>
  <c r="K177"/>
  <c r="R155"/>
  <c r="K297"/>
  <c r="BE297"/>
  <c r="K289"/>
  <c r="BE289"/>
  <c r="BK282"/>
  <c r="K275"/>
  <c r="BE275"/>
  <c r="BK249"/>
  <c r="K245"/>
  <c r="BE245"/>
  <c r="K220"/>
  <c r="BE220"/>
  <c r="BK211"/>
  <c r="K194"/>
  <c r="BE194"/>
  <c r="K172"/>
  <c r="BE172"/>
  <c r="K161"/>
  <c r="BE161"/>
  <c r="BK149"/>
  <c r="BK119"/>
  <c r="BK265"/>
  <c r="BK243"/>
  <c r="K199"/>
  <c r="BE199"/>
  <c r="BK239"/>
  <c r="BK226"/>
  <c r="BK208"/>
  <c r="K187"/>
  <c r="BE187"/>
  <c r="K182"/>
  <c r="BE182"/>
  <c r="BK137"/>
  <c r="BK125"/>
  <c i="6" r="Q171"/>
  <c r="R157"/>
  <c r="R144"/>
  <c r="R131"/>
  <c r="K179"/>
  <c r="K131"/>
  <c r="R175"/>
  <c r="Q167"/>
  <c r="R148"/>
  <c r="R135"/>
  <c r="Q127"/>
  <c r="Q157"/>
  <c r="R123"/>
  <c r="BK144"/>
  <c r="BK152"/>
  <c r="BK123"/>
  <c r="BK171"/>
  <c r="BK131"/>
  <c i="7" r="R176"/>
  <c r="Q171"/>
  <c r="R162"/>
  <c r="K145"/>
  <c r="R135"/>
  <c r="Q176"/>
  <c r="Q162"/>
  <c r="Q151"/>
  <c r="Q135"/>
  <c r="Q127"/>
  <c r="BK176"/>
  <c r="K171"/>
  <c r="BE171"/>
  <c r="BK140"/>
  <c r="K130"/>
  <c r="BE130"/>
  <c r="BK167"/>
  <c r="BK157"/>
  <c r="BK135"/>
  <c i="2" r="R254"/>
  <c r="Q178"/>
  <c r="R130"/>
  <c r="Q216"/>
  <c r="Q165"/>
  <c r="R165"/>
  <c r="BK284"/>
  <c r="BK223"/>
  <c r="BK165"/>
  <c r="K231"/>
  <c r="BE231"/>
  <c i="3" r="R265"/>
  <c r="Q162"/>
  <c r="R244"/>
  <c r="R192"/>
  <c r="Q244"/>
  <c r="R162"/>
  <c r="K239"/>
  <c r="BE239"/>
  <c r="K250"/>
  <c r="BE250"/>
  <c r="K124"/>
  <c r="BE124"/>
  <c i="4" r="F39"/>
  <c i="1" r="BF97"/>
  <c i="5" r="Q220"/>
  <c r="Q187"/>
  <c r="Q155"/>
  <c r="R125"/>
  <c r="R275"/>
  <c r="R251"/>
  <c r="R243"/>
  <c r="R231"/>
  <c r="Q199"/>
  <c r="Q143"/>
  <c r="R273"/>
  <c r="Q256"/>
  <c r="Q223"/>
  <c r="Q172"/>
  <c r="R226"/>
  <c r="BK268"/>
  <c i="6" r="R179"/>
  <c r="Q148"/>
  <c r="Q140"/>
  <c r="R162"/>
  <c r="R127"/>
  <c r="K162"/>
  <c r="BE162"/>
  <c r="K140"/>
  <c r="BE140"/>
  <c i="7" r="R145"/>
  <c r="Q145"/>
  <c r="R124"/>
  <c r="R151"/>
  <c r="R127"/>
  <c r="BK151"/>
  <c r="K127"/>
  <c r="BE127"/>
  <c r="BK145"/>
  <c i="2" r="Q278"/>
  <c r="Q254"/>
  <c r="R237"/>
  <c r="R216"/>
  <c r="R201"/>
  <c r="Q189"/>
  <c r="R159"/>
  <c r="Q146"/>
  <c r="R124"/>
  <c r="Q284"/>
  <c r="Q266"/>
  <c r="Q249"/>
  <c r="Q237"/>
  <c r="Q201"/>
  <c r="Q184"/>
  <c r="R152"/>
  <c r="Q124"/>
  <c r="Q223"/>
  <c r="R184"/>
  <c r="Q159"/>
  <c r="Q130"/>
  <c r="K124"/>
  <c r="BK278"/>
  <c r="BK254"/>
  <c r="BK237"/>
  <c r="BK207"/>
  <c r="K189"/>
  <c r="BE189"/>
  <c r="BK171"/>
  <c r="BK130"/>
  <c r="K249"/>
  <c r="BE249"/>
  <c r="BK216"/>
  <c r="BK184"/>
  <c r="BK152"/>
  <c r="BK124"/>
  <c i="3" r="R256"/>
  <c r="R203"/>
  <c r="R142"/>
  <c r="Q265"/>
  <c r="R239"/>
  <c r="Q227"/>
  <c r="Q215"/>
  <c r="Q148"/>
  <c r="Q130"/>
  <c r="R227"/>
  <c r="R215"/>
  <c r="R177"/>
  <c r="R148"/>
  <c r="BK265"/>
  <c r="BK227"/>
  <c r="K203"/>
  <c r="BE203"/>
  <c r="BK130"/>
  <c r="BK177"/>
  <c r="K162"/>
  <c r="BE162"/>
  <c r="BK221"/>
  <c i="4" r="Q121"/>
  <c r="F37"/>
  <c i="1" r="BD97"/>
  <c i="4" r="K121"/>
  <c r="BE121"/>
  <c r="F35"/>
  <c i="1" r="BB97"/>
  <c i="5" r="Q226"/>
  <c r="Q211"/>
  <c r="R172"/>
  <c r="R131"/>
  <c r="Q119"/>
  <c r="Q292"/>
  <c r="Q289"/>
  <c r="Q275"/>
  <c r="R268"/>
  <c r="Q268"/>
  <c r="Q265"/>
  <c r="Q249"/>
  <c r="R241"/>
  <c r="Q231"/>
  <c r="R220"/>
  <c r="R204"/>
  <c r="R177"/>
  <c r="R143"/>
  <c r="Q131"/>
  <c r="R239"/>
  <c r="R211"/>
  <c r="K204"/>
  <c r="R182"/>
  <c r="R161"/>
  <c r="Q125"/>
  <c r="BK292"/>
  <c r="BK286"/>
  <c r="K277"/>
  <c r="BE277"/>
  <c r="BK251"/>
  <c r="BK247"/>
  <c r="K235"/>
  <c r="BE235"/>
  <c r="K215"/>
  <c r="BE215"/>
  <c r="BK204"/>
  <c r="BK177"/>
  <c r="BK167"/>
  <c r="BK155"/>
  <c r="K143"/>
  <c r="BE143"/>
  <c r="BK273"/>
  <c r="BK260"/>
  <c r="BK241"/>
  <c r="K256"/>
  <c r="BE256"/>
  <c r="BK231"/>
  <c r="BK223"/>
  <c r="BK131"/>
  <c i="6" r="Q175"/>
  <c r="R167"/>
  <c r="Q152"/>
  <c r="R140"/>
  <c r="Q123"/>
  <c r="K144"/>
  <c r="Q179"/>
  <c r="R171"/>
  <c r="R152"/>
  <c r="Q144"/>
  <c r="Q131"/>
  <c r="Q162"/>
  <c r="Q135"/>
  <c r="BK179"/>
  <c r="BK167"/>
  <c r="BK148"/>
  <c r="K135"/>
  <c r="BE135"/>
  <c r="BK175"/>
  <c r="BK157"/>
  <c r="K127"/>
  <c r="BE127"/>
  <c i="7" r="Q124"/>
  <c r="Q167"/>
  <c r="Q157"/>
  <c r="Q140"/>
  <c r="R130"/>
  <c r="R171"/>
  <c r="R167"/>
  <c r="R157"/>
  <c r="R140"/>
  <c r="Q130"/>
  <c r="BK124"/>
  <c r="BK162"/>
  <c i="3" l="1" r="V123"/>
  <c r="X202"/>
  <c i="5" r="V118"/>
  <c r="V117"/>
  <c i="2" r="T123"/>
  <c r="V123"/>
  <c r="R123"/>
  <c r="T177"/>
  <c r="Q177"/>
  <c r="I99"/>
  <c r="V243"/>
  <c r="Q243"/>
  <c r="I100"/>
  <c r="R243"/>
  <c r="J100"/>
  <c r="T253"/>
  <c r="X253"/>
  <c i="3" r="T123"/>
  <c r="R123"/>
  <c r="T202"/>
  <c r="R202"/>
  <c r="J99"/>
  <c i="5" r="X118"/>
  <c r="X117"/>
  <c i="6" r="V122"/>
  <c r="Q122"/>
  <c r="I98"/>
  <c r="X139"/>
  <c r="T156"/>
  <c r="R156"/>
  <c r="J100"/>
  <c i="7" r="T123"/>
  <c r="Q123"/>
  <c r="BK156"/>
  <c r="K156"/>
  <c r="K100"/>
  <c r="T156"/>
  <c r="Q156"/>
  <c r="I100"/>
  <c r="V170"/>
  <c i="2" r="Q123"/>
  <c r="I98"/>
  <c r="X177"/>
  <c r="X243"/>
  <c r="Q253"/>
  <c r="I101"/>
  <c i="3" r="X123"/>
  <c r="V202"/>
  <c i="5" r="R118"/>
  <c r="R117"/>
  <c r="J96"/>
  <c r="K31"/>
  <c i="1" r="AT98"/>
  <c i="6" r="T139"/>
  <c r="X156"/>
  <c i="7" r="X123"/>
  <c r="X170"/>
  <c i="2" r="X123"/>
  <c r="X122"/>
  <c r="X121"/>
  <c r="V177"/>
  <c r="R177"/>
  <c r="J99"/>
  <c r="T243"/>
  <c r="BK253"/>
  <c r="K253"/>
  <c r="K101"/>
  <c r="V253"/>
  <c r="R253"/>
  <c r="J101"/>
  <c i="3" r="Q123"/>
  <c r="Q202"/>
  <c r="I99"/>
  <c i="5" r="T118"/>
  <c r="T117"/>
  <c i="1" r="AW98"/>
  <c i="5" r="Q118"/>
  <c r="I97"/>
  <c i="6" r="T122"/>
  <c r="T121"/>
  <c r="T120"/>
  <c i="1" r="AW99"/>
  <c i="6" r="X122"/>
  <c r="X121"/>
  <c r="X120"/>
  <c r="R122"/>
  <c r="V139"/>
  <c r="Q139"/>
  <c r="I99"/>
  <c r="R139"/>
  <c r="J99"/>
  <c r="V156"/>
  <c r="Q156"/>
  <c r="I100"/>
  <c i="7" r="V123"/>
  <c r="R123"/>
  <c r="J98"/>
  <c r="V156"/>
  <c r="X156"/>
  <c r="R156"/>
  <c r="J100"/>
  <c r="T170"/>
  <c r="Q170"/>
  <c r="I101"/>
  <c r="R170"/>
  <c r="J101"/>
  <c i="3" r="Q264"/>
  <c r="I101"/>
  <c i="4" r="Q120"/>
  <c r="Q119"/>
  <c r="I97"/>
  <c i="7" r="BK150"/>
  <c r="K150"/>
  <c r="K99"/>
  <c r="Q150"/>
  <c r="I99"/>
  <c i="3" r="BK264"/>
  <c r="K264"/>
  <c r="K101"/>
  <c r="R264"/>
  <c r="J101"/>
  <c i="4" r="R120"/>
  <c r="R119"/>
  <c r="R118"/>
  <c r="J96"/>
  <c r="K31"/>
  <c i="1" r="AT97"/>
  <c i="7" r="R150"/>
  <c r="J99"/>
  <c r="E85"/>
  <c r="J91"/>
  <c r="F92"/>
  <c r="J115"/>
  <c r="BE145"/>
  <c r="F91"/>
  <c r="J92"/>
  <c i="6" r="E85"/>
  <c r="J91"/>
  <c r="F116"/>
  <c r="BE131"/>
  <c r="BE144"/>
  <c r="J89"/>
  <c r="J117"/>
  <c r="BE179"/>
  <c r="F117"/>
  <c i="5" r="J114"/>
  <c r="F91"/>
  <c r="F92"/>
  <c r="J113"/>
  <c r="E107"/>
  <c r="BE177"/>
  <c r="BE204"/>
  <c r="J89"/>
  <c i="4" r="E85"/>
  <c r="J89"/>
  <c r="J91"/>
  <c r="J92"/>
  <c r="F114"/>
  <c r="F115"/>
  <c i="3" r="F92"/>
  <c r="E111"/>
  <c r="J117"/>
  <c r="J89"/>
  <c r="J118"/>
  <c r="F91"/>
  <c i="2" r="J91"/>
  <c r="F117"/>
  <c r="J89"/>
  <c r="J92"/>
  <c r="BE124"/>
  <c r="F92"/>
  <c r="E85"/>
  <c r="F39"/>
  <c i="1" r="BF95"/>
  <c i="2" r="F38"/>
  <c i="1" r="BE95"/>
  <c i="2" r="BK189"/>
  <c r="K278"/>
  <c r="BE278"/>
  <c i="3" r="F36"/>
  <c i="1" r="BC96"/>
  <c i="3" r="K148"/>
  <c r="BE148"/>
  <c r="K227"/>
  <c r="BE227"/>
  <c r="BK142"/>
  <c r="BK239"/>
  <c r="BK203"/>
  <c r="K130"/>
  <c r="BE130"/>
  <c r="K221"/>
  <c r="BE221"/>
  <c i="4" r="K35"/>
  <c i="1" r="AX97"/>
  <c i="5" r="BK256"/>
  <c r="BK297"/>
  <c r="F39"/>
  <c i="1" r="BF98"/>
  <c i="5" r="K125"/>
  <c r="BE125"/>
  <c r="K231"/>
  <c r="BE231"/>
  <c r="K167"/>
  <c r="BE167"/>
  <c r="BK235"/>
  <c r="K249"/>
  <c r="BE249"/>
  <c r="K268"/>
  <c r="BE268"/>
  <c r="K226"/>
  <c r="BE226"/>
  <c r="K36"/>
  <c i="1" r="AY98"/>
  <c i="6" r="F36"/>
  <c i="1" r="BC99"/>
  <c i="6" r="K152"/>
  <c r="BE152"/>
  <c r="K148"/>
  <c r="BE148"/>
  <c r="F37"/>
  <c i="1" r="BD99"/>
  <c i="7" r="K157"/>
  <c r="BE157"/>
  <c r="BK171"/>
  <c r="BK170"/>
  <c r="K170"/>
  <c r="K101"/>
  <c r="F37"/>
  <c i="1" r="BD100"/>
  <c i="7" r="BK127"/>
  <c i="2" r="F36"/>
  <c i="1" r="BC95"/>
  <c i="2" r="K266"/>
  <c r="BE266"/>
  <c r="BK159"/>
  <c r="K244"/>
  <c r="BE244"/>
  <c r="K237"/>
  <c r="BE237"/>
  <c i="3" r="K36"/>
  <c i="1" r="AY96"/>
  <c i="3" r="BK215"/>
  <c r="BK124"/>
  <c r="BK250"/>
  <c r="F38"/>
  <c i="1" r="BE96"/>
  <c i="5" r="K137"/>
  <c r="BE137"/>
  <c r="BK172"/>
  <c r="K211"/>
  <c r="BE211"/>
  <c r="K223"/>
  <c r="BE223"/>
  <c r="K241"/>
  <c r="BE241"/>
  <c r="K247"/>
  <c r="BE247"/>
  <c r="K265"/>
  <c r="BE265"/>
  <c r="BK275"/>
  <c r="BK289"/>
  <c r="K155"/>
  <c r="BE155"/>
  <c r="K260"/>
  <c r="BE260"/>
  <c r="F37"/>
  <c i="1" r="BD98"/>
  <c i="5" r="BK182"/>
  <c r="BK215"/>
  <c r="BK245"/>
  <c r="K273"/>
  <c r="BE273"/>
  <c r="K149"/>
  <c r="BE149"/>
  <c r="K286"/>
  <c r="BE286"/>
  <c i="6" r="BK140"/>
  <c r="F38"/>
  <c i="1" r="BE99"/>
  <c i="6" r="K123"/>
  <c r="BE123"/>
  <c r="K157"/>
  <c r="BE157"/>
  <c r="BK162"/>
  <c r="BK156"/>
  <c r="K156"/>
  <c r="K100"/>
  <c r="BK127"/>
  <c i="7" r="K36"/>
  <c i="1" r="AY100"/>
  <c i="7" r="K140"/>
  <c r="BE140"/>
  <c r="F36"/>
  <c i="1" r="BC100"/>
  <c i="7" r="K167"/>
  <c r="BE167"/>
  <c i="2" r="K165"/>
  <c r="BE165"/>
  <c r="K195"/>
  <c r="BE195"/>
  <c r="K223"/>
  <c r="BE223"/>
  <c r="K171"/>
  <c r="BE171"/>
  <c r="BK231"/>
  <c r="K36"/>
  <c i="1" r="AY95"/>
  <c i="3" r="F39"/>
  <c i="1" r="BF96"/>
  <c i="5" r="F36"/>
  <c i="1" r="BC98"/>
  <c i="6" r="K175"/>
  <c r="BE175"/>
  <c i="7" r="BK130"/>
  <c r="BK123"/>
  <c r="K123"/>
  <c r="K98"/>
  <c r="F39"/>
  <c i="1" r="BF100"/>
  <c i="2" r="F37"/>
  <c i="1" r="BD95"/>
  <c i="2" r="BK178"/>
  <c r="BK249"/>
  <c r="BK243"/>
  <c r="K243"/>
  <c r="K100"/>
  <c r="K130"/>
  <c r="BE130"/>
  <c r="K138"/>
  <c r="BE138"/>
  <c r="K152"/>
  <c r="BE152"/>
  <c r="K184"/>
  <c r="BE184"/>
  <c r="K201"/>
  <c r="BE201"/>
  <c r="K216"/>
  <c r="BE216"/>
  <c r="K254"/>
  <c r="BE254"/>
  <c r="K284"/>
  <c r="BE284"/>
  <c r="BK146"/>
  <c r="K207"/>
  <c r="BE207"/>
  <c i="3" r="F37"/>
  <c i="1" r="BD96"/>
  <c i="3" r="BK162"/>
  <c r="K256"/>
  <c r="BE256"/>
  <c r="K192"/>
  <c r="BE192"/>
  <c r="K265"/>
  <c r="BE265"/>
  <c r="K244"/>
  <c r="BE244"/>
  <c r="K177"/>
  <c r="BE177"/>
  <c i="4" r="BK121"/>
  <c r="BK120"/>
  <c r="K120"/>
  <c r="K98"/>
  <c r="K36"/>
  <c i="1" r="AY97"/>
  <c i="5" r="BK187"/>
  <c r="F38"/>
  <c i="1" r="BE98"/>
  <c i="5" r="K131"/>
  <c r="BE131"/>
  <c r="K119"/>
  <c r="BE119"/>
  <c r="BK143"/>
  <c r="BK199"/>
  <c r="K243"/>
  <c r="BE243"/>
  <c r="BK277"/>
  <c r="K292"/>
  <c r="BE292"/>
  <c r="BK194"/>
  <c r="BK161"/>
  <c r="K208"/>
  <c r="BE208"/>
  <c r="K239"/>
  <c r="BE239"/>
  <c r="K251"/>
  <c r="BE251"/>
  <c r="K282"/>
  <c r="BE282"/>
  <c r="BK220"/>
  <c i="6" r="F39"/>
  <c i="1" r="BF99"/>
  <c i="6" r="K36"/>
  <c i="1" r="AY99"/>
  <c i="6" r="K171"/>
  <c r="BE171"/>
  <c r="K167"/>
  <c r="BE167"/>
  <c r="BK135"/>
  <c r="BK122"/>
  <c i="7" r="F38"/>
  <c i="1" r="BE100"/>
  <c i="7" r="K124"/>
  <c r="BE124"/>
  <c r="K162"/>
  <c r="BE162"/>
  <c r="K151"/>
  <c r="BE151"/>
  <c r="K176"/>
  <c r="BE176"/>
  <c r="K135"/>
  <c r="BE135"/>
  <c l="1" r="X122"/>
  <c r="X121"/>
  <c r="Q122"/>
  <c r="Q121"/>
  <c r="I96"/>
  <c r="K30"/>
  <c i="1" r="AS100"/>
  <c i="6" r="V121"/>
  <c r="V120"/>
  <c i="3" r="R122"/>
  <c r="R121"/>
  <c r="J96"/>
  <c r="K31"/>
  <c i="1" r="AT96"/>
  <c i="2" r="R122"/>
  <c r="R121"/>
  <c r="J96"/>
  <c r="K31"/>
  <c i="1" r="AT95"/>
  <c i="7" r="V122"/>
  <c r="V121"/>
  <c i="3" r="Q122"/>
  <c r="I97"/>
  <c r="X122"/>
  <c r="X121"/>
  <c i="6" r="R121"/>
  <c r="R120"/>
  <c r="J96"/>
  <c r="K31"/>
  <c i="1" r="AT99"/>
  <c i="7" r="T122"/>
  <c r="T121"/>
  <c i="1" r="AW100"/>
  <c i="3" r="T122"/>
  <c r="T121"/>
  <c i="1" r="AW96"/>
  <c i="2" r="V122"/>
  <c r="V121"/>
  <c r="T122"/>
  <c r="T121"/>
  <c i="1" r="AW95"/>
  <c i="3" r="V122"/>
  <c r="V121"/>
  <c i="6" r="BK139"/>
  <c r="K139"/>
  <c r="K99"/>
  <c r="K122"/>
  <c r="K98"/>
  <c i="2" r="J98"/>
  <c r="Q122"/>
  <c r="I97"/>
  <c i="3" r="J98"/>
  <c i="4" r="J97"/>
  <c r="J98"/>
  <c r="Q118"/>
  <c r="I96"/>
  <c r="K30"/>
  <c i="1" r="AS97"/>
  <c i="4" r="BK119"/>
  <c r="K119"/>
  <c r="K97"/>
  <c i="5" r="J97"/>
  <c i="6" r="J98"/>
  <c r="Q121"/>
  <c r="I97"/>
  <c i="7" r="I98"/>
  <c r="BK122"/>
  <c r="K122"/>
  <c r="K97"/>
  <c r="R122"/>
  <c r="R121"/>
  <c r="J96"/>
  <c r="K31"/>
  <c i="1" r="AT100"/>
  <c i="3" r="I98"/>
  <c i="5" r="Q117"/>
  <c r="I96"/>
  <c r="K30"/>
  <c i="1" r="AS98"/>
  <c i="4" r="I98"/>
  <c i="5" r="BK118"/>
  <c r="K118"/>
  <c r="K97"/>
  <c i="2" r="BK123"/>
  <c r="K123"/>
  <c r="K98"/>
  <c r="BK177"/>
  <c r="K177"/>
  <c r="K99"/>
  <c i="3" r="BK123"/>
  <c r="K123"/>
  <c r="K98"/>
  <c r="BK202"/>
  <c r="K202"/>
  <c r="K99"/>
  <c i="6" r="BK121"/>
  <c r="K121"/>
  <c r="K97"/>
  <c i="3" r="F35"/>
  <c i="1" r="BB96"/>
  <c i="6" r="F35"/>
  <c i="1" r="BB99"/>
  <c i="6" r="K35"/>
  <c i="1" r="AX99"/>
  <c r="AV99"/>
  <c i="7" r="K35"/>
  <c i="1" r="AX100"/>
  <c r="AV100"/>
  <c r="BC94"/>
  <c r="W30"/>
  <c i="2" r="F35"/>
  <c i="1" r="BB95"/>
  <c i="3" r="K35"/>
  <c i="1" r="AX96"/>
  <c r="AV96"/>
  <c i="5" r="K35"/>
  <c i="1" r="AX98"/>
  <c r="AV98"/>
  <c i="7" r="F35"/>
  <c i="1" r="BB100"/>
  <c i="2" r="K35"/>
  <c i="1" r="AX95"/>
  <c r="AV95"/>
  <c r="AV97"/>
  <c i="5" r="F35"/>
  <c i="1" r="BB98"/>
  <c r="BD94"/>
  <c r="W31"/>
  <c r="BE94"/>
  <c r="W32"/>
  <c r="BF94"/>
  <c r="W33"/>
  <c i="2" l="1" r="J97"/>
  <c r="Q121"/>
  <c r="I96"/>
  <c r="K30"/>
  <c i="1" r="AS95"/>
  <c i="3" r="J97"/>
  <c r="BK122"/>
  <c r="K122"/>
  <c r="K97"/>
  <c i="6" r="J97"/>
  <c r="Q120"/>
  <c r="I96"/>
  <c r="K30"/>
  <c i="1" r="AS99"/>
  <c i="7" r="I97"/>
  <c r="BK121"/>
  <c r="K121"/>
  <c i="6" r="BK120"/>
  <c r="K120"/>
  <c r="K96"/>
  <c i="4" r="BK118"/>
  <c r="K118"/>
  <c r="K96"/>
  <c i="3" r="Q121"/>
  <c r="I96"/>
  <c r="K30"/>
  <c i="1" r="AS96"/>
  <c i="7" r="J97"/>
  <c i="5" r="BK117"/>
  <c r="K117"/>
  <c i="2" r="BK122"/>
  <c r="K122"/>
  <c r="K97"/>
  <c i="1" r="AT94"/>
  <c r="AW94"/>
  <c i="7" r="K32"/>
  <c i="1" r="AG100"/>
  <c r="AZ94"/>
  <c r="AY94"/>
  <c r="AK30"/>
  <c r="BA94"/>
  <c i="5" r="K32"/>
  <c i="1" r="AG98"/>
  <c r="BB94"/>
  <c r="W29"/>
  <c i="5" l="1" r="K41"/>
  <c i="7" r="K41"/>
  <c i="5" r="K96"/>
  <c i="7" r="K96"/>
  <c i="2" r="BK121"/>
  <c r="K121"/>
  <c r="K96"/>
  <c i="3" r="BK121"/>
  <c r="K121"/>
  <c r="K96"/>
  <c i="1" r="AN100"/>
  <c r="AN98"/>
  <c r="AS94"/>
  <c i="6" r="K32"/>
  <c i="1" r="AG99"/>
  <c r="AN99"/>
  <c i="4" r="K32"/>
  <c r="K41"/>
  <c i="1" r="AX94"/>
  <c r="AK29"/>
  <c l="1" r="AG97"/>
  <c i="6" r="K41"/>
  <c i="1" r="AN97"/>
  <c r="AV94"/>
  <c i="3" r="K32"/>
  <c i="1" r="AG96"/>
  <c r="AN96"/>
  <c i="2" r="K32"/>
  <c i="1" r="AG95"/>
  <c r="AN95"/>
  <c i="2" l="1" r="K41"/>
  <c i="3" r="K41"/>
  <c i="1"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<sst xmlns="http://schemas.openxmlformats.org/spreadsheetml/2006/main">
  <si>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</si>
  <si>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</si>
  <si>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</si>
  <si>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</si>
  <si>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</si>
  <si>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</si>
  <si>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{dcdecb2d-e01c-4993-938f-8f0e6139e10d}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</si>
  <si>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</si>
  <si>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</si>
  <si>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</si>
  <si>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</si>
  <si>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</si>
  <si>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</si>
  <si>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</si>
  <si>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</si>
  <si>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080/2021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</si>
  <si>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</si>
  <si>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</si>
  <si>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21_P114 - HOSTÍN U MĚLNÍKA - HLAVNÍ POLNÍ CESTA HC1</t>
  </si>
  <si>
    <t>KSO:</t>
  </si>
  <si>
    <t>CC-CZ:</t>
  </si>
  <si>
    <t>Místo:</t>
  </si>
  <si>
    <t xml:space="preserve"> </t>
  </si>
  <si>
    <t>Datum:</t>
  </si>
  <si>
    <t>12.8.2024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</si>
  <si>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</si>
  <si>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</si>
  <si>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</si>
  <si>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</si>
  <si>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</si>
  <si>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</si>
  <si>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</si>
  <si>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</si>
  <si>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</si>
  <si>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</si>
  <si>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</si>
  <si>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</si>
  <si>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</si>
  <si>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</si>
  <si>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</si>
  <si>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</si>
  <si>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</si>
  <si>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</si>
  <si>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</si>
  <si>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</si>
  <si>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</si>
  <si>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</si>
  <si>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</si>
  <si>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</si>
  <si>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</si>
  <si>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</si>
  <si>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</si>
  <si>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</si>
  <si>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</si>
  <si>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</si>
  <si>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</si>
  <si>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</si>
  <si>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</si>
  <si>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</si>
  <si>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</si>
  <si>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</si>
  <si>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</si>
  <si>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</si>
  <si>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</si>
  <si>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</si>
  <si>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</si>
  <si>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</si>
  <si>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</si>
  <si>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</si>
  <si>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</si>
  <si>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</si>
  <si>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</si>
  <si>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</si>
  <si>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</si>
  <si>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</si>
  <si>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</si>
  <si>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</si>
  <si>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</si>
  <si>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</si>
  <si>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</si>
  <si>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</si>
  <si>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POLNÍ CESTA HC1</t>
  </si>
  <si>
    <t>STA</t>
  </si>
  <si>
    <t>1</t>
  </si>
  <si>
    <t>{5f34ae26-6934-45eb-973e-dbe26d5396ec}</t>
  </si>
  <si>
    <t>2</t>
  </si>
  <si>
    <t>SO301</t>
  </si>
  <si>
    <t>Odvodnění polní c...</t>
  </si>
  <si>
    <t>{05f2e7a1-330f-49c7-8b3e-2a2dff752ad3}</t>
  </si>
  <si>
    <t>SO802</t>
  </si>
  <si>
    <t>Místo odpočinku</t>
  </si>
  <si>
    <t>{87e97029-c3c0-4558-9424-402c1e1c4edc}</t>
  </si>
  <si>
    <t>SO801</t>
  </si>
  <si>
    <t>Kácení zeleně a v...</t>
  </si>
  <si>
    <t>{5f11bcea-bd81-4ac9-bc00-50f3d0705d1c}</t>
  </si>
  <si>
    <t>SO803</t>
  </si>
  <si>
    <t>Následná tříletá ...</t>
  </si>
  <si>
    <t>{89f984d0-db27-4903-a8d9-5318c6a63ada}</t>
  </si>
  <si>
    <t>VRN</t>
  </si>
  <si>
    <t>VEDLEJŠÍ ROZPOČTOVÉ...</t>
  </si>
  <si>
    <t>{e9b1a703-ccab-44e7-8e5b-f54a4eb1782e}</t>
  </si>
  <si>
    <t>KRYCÍ LIST SOUPISU PRACÍ</t>
  </si>
  <si>
    <t>Objekt:</t>
  </si>
  <si>
    <t>SO101 - POLNÍ CESTA HC1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</si>
  <si>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</si>
  <si>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</si>
  <si>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</si>
  <si>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</si>
  <si>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</si>
  <si>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</si>
  <si>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</si>
  <si>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</si>
  <si>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</si>
  <si>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</si>
  <si>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</si>
  <si>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</si>
  <si>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</si>
  <si>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</si>
  <si>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</si>
  <si>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</si>
  <si>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</si>
  <si>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</si>
  <si>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</si>
  <si>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</si>
  <si>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</si>
  <si>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</si>
  <si>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</si>
  <si>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</si>
  <si>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</si>
  <si>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</si>
  <si>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</si>
  <si>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</si>
  <si>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</si>
  <si>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</si>
  <si>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</si>
  <si>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</si>
  <si>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</si>
  <si>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</si>
  <si>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</si>
  <si>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</si>
  <si>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</si>
  <si>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</si>
  <si>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</si>
  <si>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2024 02</t>
  </si>
  <si>
    <t>4</t>
  </si>
  <si>
    <t>PP</t>
  </si>
  <si>
    <t>Sejmutí ornice strojně při souvislé ploše přes 500 m2, tl. vrstvy do 200 mm</t>
  </si>
  <si>
    <t>Online PSC</t>
  </si>
  <si>
    <t>https://podminky.urs.cz/item/CS_URS_2024_02/121151123</t>
  </si>
  <si>
    <t>VV</t>
  </si>
  <si>
    <t>Sejmutí ornice</t>
  </si>
  <si>
    <t>2827+225+64</t>
  </si>
  <si>
    <t>Součet</t>
  </si>
  <si>
    <t>122252206</t>
  </si>
  <si>
    <t>Odkopávky a prokopávky nezapažené pro silnice a dálnice v hornině třídy těžitelnosti I objem do 5000 m3 strojně</t>
  </si>
  <si>
    <t>m3</t>
  </si>
  <si>
    <t>Odkopávky a prokopávky nezapažené pro silnice a dálnice strojně v hornině třídy těžitelnosti I přes 1 000 do 5 000 m3</t>
  </si>
  <si>
    <t>https://podminky.urs.cz/item/CS_URS_2024_02/122252206</t>
  </si>
  <si>
    <t>Výkop</t>
  </si>
  <si>
    <t>3116,0-139,2-240,0-62,0-26,9</t>
  </si>
  <si>
    <t>Odpočet ornice</t>
  </si>
  <si>
    <t>-4336,1*0,2</t>
  </si>
  <si>
    <t>3</t>
  </si>
  <si>
    <t>162751117</t>
  </si>
  <si>
    <t>Vodorovné přemístění přes 9 000 do 10000 m výkopku/sypaniny z horniny třídy těžitelnosti I skupiny 1 až 3</t>
  </si>
  <si>
    <t>6</t>
  </si>
  <si>
    <t>https://podminky.urs.cz/item/CS_URS_2024_02/162751117</t>
  </si>
  <si>
    <t>Odpočet násyp</t>
  </si>
  <si>
    <t>-439,00</t>
  </si>
  <si>
    <t>162751119</t>
  </si>
  <si>
    <t>Příplatek k vodorovnému přemístění výkopku/sypaniny z horniny třídy těžitelnosti I skupiny 1 až 3 ZKD 1000 m přes 10000 m</t>
  </si>
  <si>
    <t>8</t>
  </si>
  <si>
    <t>https://podminky.urs.cz/item/CS_URS_2024_02/162751119</t>
  </si>
  <si>
    <t>Vodorovné přemístění</t>
  </si>
  <si>
    <t>1780,68*6</t>
  </si>
  <si>
    <t>5</t>
  </si>
  <si>
    <t>171201201</t>
  </si>
  <si>
    <t>Uložení sypaniny na skládky nebo meziskládky</t>
  </si>
  <si>
    <t>10</t>
  </si>
  <si>
    <t>https://podminky.urs.cz/item/CS_URS_2024_02/171201201</t>
  </si>
  <si>
    <t>Uložení sypaniny na skládky</t>
  </si>
  <si>
    <t>997221873</t>
  </si>
  <si>
    <t>Poplatek za uložení stavebního odpadu na recyklační skládce (skládkovné) zeminy a kamení zatříděného do Katalogu odpadů pod kódem 17 05 04</t>
  </si>
  <si>
    <t>t</t>
  </si>
  <si>
    <t>https://podminky.urs.cz/item/CS_URS_2024_02/997221873</t>
  </si>
  <si>
    <t>odpad - zemina</t>
  </si>
  <si>
    <t>1780,68*1,65</t>
  </si>
  <si>
    <t>7</t>
  </si>
  <si>
    <t>171151103</t>
  </si>
  <si>
    <t>Uložení sypaniny z hornin soudržných do násypů zhutněných strojně</t>
  </si>
  <si>
    <t>14</t>
  </si>
  <si>
    <t>https://podminky.urs.cz/item/CS_URS_2024_02/171151103</t>
  </si>
  <si>
    <t>Násyp</t>
  </si>
  <si>
    <t>439,0</t>
  </si>
  <si>
    <t>181152302</t>
  </si>
  <si>
    <t>Úprava pláně pro silnice a dálnice v zářezech se zhutněním</t>
  </si>
  <si>
    <t>16</t>
  </si>
  <si>
    <t>https://podminky.urs.cz/item/CS_URS_2024_02/181152302</t>
  </si>
  <si>
    <t>Úprava pláně</t>
  </si>
  <si>
    <t>6865</t>
  </si>
  <si>
    <t>Komunikace pozemní</t>
  </si>
  <si>
    <t>9</t>
  </si>
  <si>
    <t>561041131.AZ</t>
  </si>
  <si>
    <t>Zřízení podkladu ze zeminy upravené vápnem, cementem, směsnými pojivy tl přes 250 do 300 mm pl přes 5000 m2</t>
  </si>
  <si>
    <t>18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</si>
  <si>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</si>
  <si>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https://podminky.urs.cz/item/CS_URS_2024_02/561041131.AZ</t>
  </si>
  <si>
    <t>Aktivní zóna</t>
  </si>
  <si>
    <t>M</t>
  </si>
  <si>
    <t>58591002</t>
  </si>
  <si>
    <t>pojivo hydraulické pro stabilizaci zeminy 50% vápna</t>
  </si>
  <si>
    <t>20</t>
  </si>
  <si>
    <t>(6865*0,3)*0,05</t>
  </si>
  <si>
    <t>11</t>
  </si>
  <si>
    <t>577134121</t>
  </si>
  <si>
    <t>Asfaltový beton vrstva obrusná ACO 11 (ABS) tř. I tl 40 mm š přes 3 m z nemodifikovaného asfaltu</t>
  </si>
  <si>
    <t>22</t>
  </si>
  <si>
    <t xml:space="preserve">Asfaltový beton vrstva obrusná ACO 11 (ABS)  s rozprostřením a se zhutněním z nemodifikovaného asfaltu v pruhu šířky přes 3 m tř. I, po zhutnění tl. 40 mm</t>
  </si>
  <si>
    <t>https://podminky.urs.cz/item/CS_URS_2024_02/577134121</t>
  </si>
  <si>
    <t>ACO 11, tl. 40 mm, ČSN EN 13108-1</t>
  </si>
  <si>
    <t>5630,0</t>
  </si>
  <si>
    <t>573231108</t>
  </si>
  <si>
    <t>Postřik živičný spojovací ze silniční emulze v množství 0,50 kg/m2</t>
  </si>
  <si>
    <t>24</t>
  </si>
  <si>
    <t>Postřik spojovací PS bez posypu kamenivem ze silniční emulze, v množství 0,50 kg/m2</t>
  </si>
  <si>
    <t>https://podminky.urs.cz/item/CS_URS_2024_02/573231108</t>
  </si>
  <si>
    <t>PS-EP, 0,5 kg/m2, ČSN 73 6129</t>
  </si>
  <si>
    <t>5630,0*1,025</t>
  </si>
  <si>
    <t>13</t>
  </si>
  <si>
    <t>565165121</t>
  </si>
  <si>
    <t>Asfaltový beton vrstva podkladní ACP 16 (obalované kamenivo OKS) tl 80 mm š přes 3 m</t>
  </si>
  <si>
    <t>26</t>
  </si>
  <si>
    <t xml:space="preserve">Asfaltový beton vrstva podkladní ACP 16 (obalované kamenivo střednězrnné - OKS)  s rozprostřením a zhutněním v pruhu šířky přes 3 m, po zhutnění tl. 80 mm</t>
  </si>
  <si>
    <t>https://podminky.urs.cz/item/CS_URS_2024_02/565165121</t>
  </si>
  <si>
    <t>ACP 16+, tl. 80 mm, ČSN EN 13108-1</t>
  </si>
  <si>
    <t>564851111</t>
  </si>
  <si>
    <t>Podklad ze štěrkodrtě ŠD tl 150 mm</t>
  </si>
  <si>
    <t>28</t>
  </si>
  <si>
    <t>https://podminky.urs.cz/item/CS_URS_2024_02/564851111</t>
  </si>
  <si>
    <t>ŠDa, tl. 150 mm, ČSN EN 13285 (ČSN 736126-1)</t>
  </si>
  <si>
    <t>5630,0*1,05</t>
  </si>
  <si>
    <t>Odpočívka</t>
  </si>
  <si>
    <t>ŠD (0-32)</t>
  </si>
  <si>
    <t>25</t>
  </si>
  <si>
    <t>15</t>
  </si>
  <si>
    <t>564831111</t>
  </si>
  <si>
    <t>Podklad ze štěrkodrtě ŠD tl 100 mm</t>
  </si>
  <si>
    <t>30</t>
  </si>
  <si>
    <t xml:space="preserve">Podklad ze štěrkodrti ŠD  s rozprostřením a zhutněním, po zhutnění tl. 100 mm</t>
  </si>
  <si>
    <t>https://podminky.urs.cz/item/CS_URS_2024_02/564831111</t>
  </si>
  <si>
    <t>ŠD (8-16)</t>
  </si>
  <si>
    <t>564861111</t>
  </si>
  <si>
    <t>Podklad ze štěrkodrtě ŠD tl 200 mm</t>
  </si>
  <si>
    <t>32</t>
  </si>
  <si>
    <t xml:space="preserve">Podklad ze štěrkodrti ŠD  s rozprostřením a zhutněním, po zhutnění tl. 200 mm</t>
  </si>
  <si>
    <t>https://podminky.urs.cz/item/CS_URS_2024_02/564861111</t>
  </si>
  <si>
    <t>ŠDa, tl. 200 mm, ČSN EN 13285 (ČSN 736126-1)</t>
  </si>
  <si>
    <t>5630,0*1,075</t>
  </si>
  <si>
    <t>Přechod na lesní cestu, ŠDa, tl. 200 mm, ČSN EN 13285 (ČSN 736126-1)</t>
  </si>
  <si>
    <t>17</t>
  </si>
  <si>
    <t>569831111</t>
  </si>
  <si>
    <t>Zpevnění krajnic štěrkodrtí tl 100 mm</t>
  </si>
  <si>
    <t>34</t>
  </si>
  <si>
    <t>https://podminky.urs.cz/item/CS_URS_2024_02/569831111</t>
  </si>
  <si>
    <t>krajnice</t>
  </si>
  <si>
    <t>1477,0</t>
  </si>
  <si>
    <t>564952114</t>
  </si>
  <si>
    <t>Podklad z mechanicky zpevněného kameniva MZK tl 180 mm</t>
  </si>
  <si>
    <t>36</t>
  </si>
  <si>
    <t xml:space="preserve">Podklad z mechanicky zpevněného kameniva MZK (minerální beton)  s rozprostřením a s hutněním, po zhutnění tl. 180 mm</t>
  </si>
  <si>
    <t>https://podminky.urs.cz/item/CS_URS_2024_02/564952114</t>
  </si>
  <si>
    <t>MZK, tl. 180 mm, ČSN EN 13285 (ČSN 736126-1)</t>
  </si>
  <si>
    <t>Ostatní konstrukce a práce, bourání</t>
  </si>
  <si>
    <t>19</t>
  </si>
  <si>
    <t>339921134</t>
  </si>
  <si>
    <t>Osazování betonových palisád do betonového základu v řadě výšky prvku přes 1,5 m</t>
  </si>
  <si>
    <t>m</t>
  </si>
  <si>
    <t>38</t>
  </si>
  <si>
    <t xml:space="preserve">Osazování palisád  betonových v řadě se zabetonováním výšky palisády přes 1500 mm</t>
  </si>
  <si>
    <t>https://podminky.urs.cz/item/CS_URS_2024_02/339921134</t>
  </si>
  <si>
    <t>59228416</t>
  </si>
  <si>
    <t>palisáda tyčová půlkulatá armovaná 175x200x1500mm</t>
  </si>
  <si>
    <t>kus</t>
  </si>
  <si>
    <t>40</t>
  </si>
  <si>
    <t>6*15</t>
  </si>
  <si>
    <t>998</t>
  </si>
  <si>
    <t>Přesun hmot</t>
  </si>
  <si>
    <t>998225111</t>
  </si>
  <si>
    <t>Přesun hmot pro pozemní komunikace s krytem z kamene, monolitickým betonovým nebo živičným</t>
  </si>
  <si>
    <t>42</t>
  </si>
  <si>
    <t>https://podminky.urs.cz/item/CS_URS_2024_02/998225111</t>
  </si>
  <si>
    <t>ACO, ACP, postřik</t>
  </si>
  <si>
    <t>584,00+2,943+1217,628</t>
  </si>
  <si>
    <t>ŠD</t>
  </si>
  <si>
    <t>2048,093+5,75+2792,315</t>
  </si>
  <si>
    <t>Krajnice</t>
  </si>
  <si>
    <t>339,71</t>
  </si>
  <si>
    <t>MZK</t>
  </si>
  <si>
    <t>8,033</t>
  </si>
  <si>
    <t>998225195</t>
  </si>
  <si>
    <t>Příplatek k přesunu hmot pro pozemní komunikace s krytem z kamene, živičným, betonovým ZKD 5000 m</t>
  </si>
  <si>
    <t>44</t>
  </si>
  <si>
    <t>https://podminky.urs.cz/item/CS_URS_2024_02/998225195</t>
  </si>
  <si>
    <t>(584,00+2,943+1217,628)*5</t>
  </si>
  <si>
    <t>(2048,093+5,75+2792,315)*5</t>
  </si>
  <si>
    <t>339,71*5</t>
  </si>
  <si>
    <t>8,033*5</t>
  </si>
  <si>
    <t>23</t>
  </si>
  <si>
    <t>998225111.AZ</t>
  </si>
  <si>
    <t>46</t>
  </si>
  <si>
    <t>https://podminky.urs.cz/item/CS_URS_2024_02/998225111.AZ</t>
  </si>
  <si>
    <t>AZ</t>
  </si>
  <si>
    <t>102,975</t>
  </si>
  <si>
    <t>998225195.AZ</t>
  </si>
  <si>
    <t>48</t>
  </si>
  <si>
    <t>https://podminky.urs.cz/item/CS_URS_2024_02/998225195.AZ</t>
  </si>
  <si>
    <t>bude fakturováno dle skutečnosti po odsouhlasení AD/TDI</t>
  </si>
  <si>
    <t>102,975*5</t>
  </si>
  <si>
    <t>SO301 - Odvodnění polní c...</t>
  </si>
  <si>
    <t xml:space="preserve">    2 - Zakládání</t>
  </si>
  <si>
    <t>131151100</t>
  </si>
  <si>
    <t>Hloubení jam nezapažených v hornině třídy těžitelnosti I skupiny 1 a 2 objem do 20 m3 strojně</t>
  </si>
  <si>
    <t>https://podminky.urs.cz/item/CS_URS_2024_02/131151100</t>
  </si>
  <si>
    <t>zasakovací jámy</t>
  </si>
  <si>
    <t>(1*2*1,5)*6</t>
  </si>
  <si>
    <t>131151104</t>
  </si>
  <si>
    <t>Hloubení jam nezapažených v hornině třídy těžitelnosti I skupiny 1 a 2 objem do 500 m3 strojně</t>
  </si>
  <si>
    <t>Hloubení nezapažených jam a zářezů strojně s urovnáním dna do předepsaného profilu a spádu v hornině třídy těžitelnosti I skupiny 1 a 2 přes 100 do 500 m3</t>
  </si>
  <si>
    <t>https://podminky.urs.cz/item/CS_URS_2024_02/131151104</t>
  </si>
  <si>
    <t>Výkop - vsakovací jímka VJ</t>
  </si>
  <si>
    <t>26,9</t>
  </si>
  <si>
    <t>Výkop - vsakovací příkop VP1</t>
  </si>
  <si>
    <t>139,2</t>
  </si>
  <si>
    <t>Výkop - vsakovací příkop VP2</t>
  </si>
  <si>
    <t>240,0</t>
  </si>
  <si>
    <t>Výkop - vsakovací příkop VP3</t>
  </si>
  <si>
    <t>62,0</t>
  </si>
  <si>
    <t>132151104</t>
  </si>
  <si>
    <t>Hloubení rýh nezapažených š do 800 mm v hornině třídy těžitelnosti I skupiny 1 a 2 objem přes 100 m3 strojně</t>
  </si>
  <si>
    <t>Hloubení nezapažených rýh šířky do 800 mm strojně s urovnáním dna do předepsaného profilu a spádu v hornině třídy těžitelnosti I skupiny 1 a 2 přes 100 m3</t>
  </si>
  <si>
    <t>https://podminky.urs.cz/item/CS_URS_2024_02/132151104</t>
  </si>
  <si>
    <t>Výkop - trativod</t>
  </si>
  <si>
    <t>244,4</t>
  </si>
  <si>
    <t>244,4*6</t>
  </si>
  <si>
    <t>26,9*6</t>
  </si>
  <si>
    <t>139,2*6</t>
  </si>
  <si>
    <t>240,0*6</t>
  </si>
  <si>
    <t>62,0*6</t>
  </si>
  <si>
    <t>244,4*1,65</t>
  </si>
  <si>
    <t>26,9*1,65</t>
  </si>
  <si>
    <t>139,2*1,65</t>
  </si>
  <si>
    <t>240,0*1,65</t>
  </si>
  <si>
    <t>62,0*1,65</t>
  </si>
  <si>
    <t>Zakládání</t>
  </si>
  <si>
    <t>211531111</t>
  </si>
  <si>
    <t>Výplň odvodňovacích žeber nebo trativodů kamenivem hrubým drceným frakce 16 až 63 mm</t>
  </si>
  <si>
    <t xml:space="preserve">Výplň kamenivem do rýh odvodňovacích žeber nebo trativodů  bez zhutnění, s úpravou povrchu výplně kamenivem hrubým drceným frakce 16 až 63 mm</t>
  </si>
  <si>
    <t>https://podminky.urs.cz/item/CS_URS_2024_02/211531111</t>
  </si>
  <si>
    <t>2*3*2</t>
  </si>
  <si>
    <t>197,85*0,6</t>
  </si>
  <si>
    <t>314,01*0,6</t>
  </si>
  <si>
    <t>311,21*0,6</t>
  </si>
  <si>
    <t>211561111</t>
  </si>
  <si>
    <t>Výplň odvodňovacích žeber nebo trativodů kamenivem hrubým drceným frakce 4 až 16 mm</t>
  </si>
  <si>
    <t xml:space="preserve">Výplň kamenivem do rýh odvodňovacích žeber nebo trativodů  bez zhutnění, s úpravou povrchu výplně kamenivem hrubým drceným frakce 4 až 16 mm</t>
  </si>
  <si>
    <t>https://podminky.urs.cz/item/CS_URS_2024_02/211561111</t>
  </si>
  <si>
    <t>Trativod</t>
  </si>
  <si>
    <t>(6,5+61+190+2+2,5+184+357+302+6,5+83+3)*(0,25*0,4)</t>
  </si>
  <si>
    <t>211971121</t>
  </si>
  <si>
    <t>Zřízení opláštění žeber nebo trativodů geotextilií v rýze nebo zářezu sklonu přes 1:2 š do 2,5 m</t>
  </si>
  <si>
    <t>https://podminky.urs.cz/item/CS_URS_2024_02/211971121</t>
  </si>
  <si>
    <t>trativod</t>
  </si>
  <si>
    <t>(6,5+61+190+2+2,5+184+357+302+6,5+83+3)*((0,4*2+0,25*2)*1,2)</t>
  </si>
  <si>
    <t>213141112</t>
  </si>
  <si>
    <t>Zřízení vrstvy z geotextilie v rovině nebo ve sklonu do 1:5 š přes 3 do 6 m</t>
  </si>
  <si>
    <t xml:space="preserve">Zřízení vrstvy z geotextilie  filtrační, separační, odvodňovací, ochranné, výztužné nebo protierozní v rovině nebo ve sklonu do 1:5, šířky přes 3 do 6 m</t>
  </si>
  <si>
    <t>https://podminky.urs.cz/item/CS_URS_2024_02/213141112</t>
  </si>
  <si>
    <t>((2*3*2)+(2*2+3*2))*1,25</t>
  </si>
  <si>
    <t>(197,85*2)*1,25</t>
  </si>
  <si>
    <t>(314,01*2)*1,25</t>
  </si>
  <si>
    <t>(311,21*2)*1,25</t>
  </si>
  <si>
    <t>69311084</t>
  </si>
  <si>
    <t>geotextilie netkaná separační, ochranná, filtrační, drenážní PP 700g/m2</t>
  </si>
  <si>
    <t>212572111</t>
  </si>
  <si>
    <t>Lože pro trativody ze štěrkopísku tříděného</t>
  </si>
  <si>
    <t>https://podminky.urs.cz/item/CS_URS_2024_02/212572111</t>
  </si>
  <si>
    <t>(6,5+61+190+2+2,5+184+357+302+6,5+83+3)*0,4*0,1</t>
  </si>
  <si>
    <t>212755214</t>
  </si>
  <si>
    <t>Trativody z drenážních trubek plastových flexibilních D 100 mm bez lože</t>
  </si>
  <si>
    <t>https://podminky.urs.cz/item/CS_URS_2024_02/212755214</t>
  </si>
  <si>
    <t>6,5+61+190+2+2,5+184+357+302+6,5+83+3</t>
  </si>
  <si>
    <t>935114122</t>
  </si>
  <si>
    <t>Štěrbinový odvodňovací betonový žlab 450x500 mm se spádem 0,5% se základem</t>
  </si>
  <si>
    <t>CS ÚRS 2021 02</t>
  </si>
  <si>
    <t>Štěrbinový odvodňovací betonový žlab se základem z betonu prostého a s obetonováním rozměru 450x500 mm bez obrubníku se spádem dna 0,5 %</t>
  </si>
  <si>
    <t>https://podminky.urs.cz/item/CS_URS_2021_02/935114122</t>
  </si>
  <si>
    <t>Štěrbinový betonový žlab</t>
  </si>
  <si>
    <t>dl.7 m</t>
  </si>
  <si>
    <t>7+7</t>
  </si>
  <si>
    <t>DOP</t>
  </si>
  <si>
    <t>Doprava veškerého materiálu</t>
  </si>
  <si>
    <t>kpl</t>
  </si>
  <si>
    <t xml:space="preserve">Doprava veškerého materiálu </t>
  </si>
  <si>
    <t>SO802 - Místo odpočinku</t>
  </si>
  <si>
    <t>01.SO802</t>
  </si>
  <si>
    <t>D+M Turistického dřevěnného přístřešku (viz. specifikace v PD), komplet</t>
  </si>
  <si>
    <t>D+M Turistického dřevěnného přístřešku (viz. specifikace v PD), komplet. Zpevněné plochy jsou v SO 101</t>
  </si>
  <si>
    <t>SO801 - Kácení zeleně a v...</t>
  </si>
  <si>
    <t>1 - Zemní práce</t>
  </si>
  <si>
    <t>111209111</t>
  </si>
  <si>
    <t>Spálení proutí a klestu</t>
  </si>
  <si>
    <t>https://podminky.urs.cz/item/CS_URS_2024_02/111209111</t>
  </si>
  <si>
    <t>Spálení křovin</t>
  </si>
  <si>
    <t>1056,00</t>
  </si>
  <si>
    <t>111211101</t>
  </si>
  <si>
    <t>Odstranění křovin a stromů průměru kmene do 100 mm i s kořeny sklonu terénu do 1:5 ručně</t>
  </si>
  <si>
    <t>https://podminky.urs.cz/item/CS_URS_2024_02/111211101</t>
  </si>
  <si>
    <t>Odstranění stávajících křovin a stromů</t>
  </si>
  <si>
    <t>112101101</t>
  </si>
  <si>
    <t>Odstranění stromů listnatých průměru kmene přes 100 do 300 mm</t>
  </si>
  <si>
    <t>https://podminky.urs.cz/item/CS_URS_2024_02/112101101</t>
  </si>
  <si>
    <t>Odstranění stromů listnatých průměru kmene přes 100 do 300 mm (dřevo bude zlikvidováno/prodáno za odvoz)</t>
  </si>
  <si>
    <t>112101102</t>
  </si>
  <si>
    <t>Odstranění stromů listnatých průměru kmene přes 300 do 500 mm</t>
  </si>
  <si>
    <t>https://podminky.urs.cz/item/CS_URS_2024_02/112101102</t>
  </si>
  <si>
    <t>Odstranění stromů listnatých průměru kmene přes 300 do 500 mm (dřevo bude zlikvidováno/prodáno za odvoz)</t>
  </si>
  <si>
    <t>112155115</t>
  </si>
  <si>
    <t>Štěpkování stromků a větví v zapojeném porostu průměru kmene do 300 mm s naložením</t>
  </si>
  <si>
    <t>https://podminky.urs.cz/item/CS_URS_2024_02/112155115</t>
  </si>
  <si>
    <t>112155121</t>
  </si>
  <si>
    <t>Štěpkování stromků a větví v zapojeném porostu průměru kmene přes 300 do 500 mm s naložením</t>
  </si>
  <si>
    <t>Štěpkování s naložením na dopravní prostředek a odvozem do 20 km stromků a větví v zapojeném porostu, průměru kmene přes 300 do 500 mm</t>
  </si>
  <si>
    <t>https://podminky.urs.cz/item/CS_URS_2024_02/112155121</t>
  </si>
  <si>
    <t>Štěpkování</t>
  </si>
  <si>
    <t>112251102</t>
  </si>
  <si>
    <t>Odstranění pařezů D přes 300 do 500 mm</t>
  </si>
  <si>
    <t>https://podminky.urs.cz/item/CS_URS_2024_02/112251102</t>
  </si>
  <si>
    <t>112251103</t>
  </si>
  <si>
    <t>Odstranění pařezů D přes 500 do 700 mm</t>
  </si>
  <si>
    <t>Odstranění pařezů strojně s jejich vykopáním, vytrháním nebo odstřelením průměru přes 500 do 700 mm</t>
  </si>
  <si>
    <t>https://podminky.urs.cz/item/CS_URS_2024_02/112251103</t>
  </si>
  <si>
    <t>162201421</t>
  </si>
  <si>
    <t>Vodorovné přemístění pařezů do 1 km D přes 100 do 300 mm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</si>
  <si>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</si>
  <si>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</si>
  <si>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162201422</t>
  </si>
  <si>
    <t>Vodorovné přemístění pařezů do 1 km D přes 300 do 500 mm</t>
  </si>
  <si>
    <t>Vodorovné přemístění větví, kmenů nebo pařezů s naložením, složením a dopravou do 1000 m pařezů kmenů, průměru přes 300 do 500 mm</t>
  </si>
  <si>
    <t>https://podminky.urs.cz/item/CS_URS_2024_02/162201422</t>
  </si>
  <si>
    <t>162301971</t>
  </si>
  <si>
    <t>Příplatek k vodorovnému přemístění pařezů D přes 100 do 300 mm ZKD 1 km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</si>
  <si>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</si>
  <si>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https://podminky.urs.cz/item/CS_URS_2024_02/162301971</t>
  </si>
  <si>
    <t>5*24</t>
  </si>
  <si>
    <t>162301972</t>
  </si>
  <si>
    <t>Příplatek k vodorovnému přemístění pařezů D přes 300 do 500 mm ZKD 1 km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</si>
  <si>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</si>
  <si>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https://podminky.urs.cz/item/CS_URS_2024_02/162301972</t>
  </si>
  <si>
    <t>1*24</t>
  </si>
  <si>
    <t>171201221</t>
  </si>
  <si>
    <t>Poplatek za uložení na skládce (skládkovné) zeminy a kamení kód odpadu 17 05 04</t>
  </si>
  <si>
    <t>Poplatek za uložení stavebního odpadu na skládce (skládkovné) zeminy a kamení zatříděného do Katalogu odpadů pod kódem 17 05 04</t>
  </si>
  <si>
    <t>https://podminky.urs.cz/item/CS_URS_2024_02/171201221</t>
  </si>
  <si>
    <t>bude fakturováno dle skutečnosti po odsouhlasení TDI/AD</t>
  </si>
  <si>
    <t>2,092</t>
  </si>
  <si>
    <t>171251201</t>
  </si>
  <si>
    <t>Uložení sypaniny na skládky nebo meziskládky bez hutnění s upravením uložené sypaniny do předepsaného tvaru</t>
  </si>
  <si>
    <t>https://podminky.urs.cz/item/CS_URS_2024_02/171251201</t>
  </si>
  <si>
    <t>1,131</t>
  </si>
  <si>
    <t>181451131</t>
  </si>
  <si>
    <t>Založení parkového trávníku výsevem pl přes 1000 m2 v rovině a ve svahu do 1:5</t>
  </si>
  <si>
    <t>Založení trávníku na půdě předem připravené plochy přes 1000 m2 výsevem včetně utažení parkového v rovině nebo na svahu do 1:5</t>
  </si>
  <si>
    <t>https://podminky.urs.cz/item/CS_URS_2024_02/181451131</t>
  </si>
  <si>
    <t>1941,00</t>
  </si>
  <si>
    <t>00572420</t>
  </si>
  <si>
    <t>osivo směs travní parková okrasná</t>
  </si>
  <si>
    <t>kg</t>
  </si>
  <si>
    <t>1941,00/100*3,5</t>
  </si>
  <si>
    <t>183101221</t>
  </si>
  <si>
    <t>Jamky pro výsadbu s výměnou 50 % půdy zeminy tř 1 až 4 obj přes 0,4 do 1 m3 v rovině a svahu do 1:5</t>
  </si>
  <si>
    <t>Hloubení jamek pro vysazování rostlin v zemině tř.1 až 4 s výměnou půdy z 50% v rovině nebo na svahu do 1:5, objemu přes 0,40 do 1,00 m3</t>
  </si>
  <si>
    <t>https://podminky.urs.cz/item/CS_URS_2024_02/183101221</t>
  </si>
  <si>
    <t>10321100</t>
  </si>
  <si>
    <t>zahradní substrát pro výsadbu VL</t>
  </si>
  <si>
    <t>(27*1)*0,5</t>
  </si>
  <si>
    <t>183403112</t>
  </si>
  <si>
    <t>Obdělání půdy oráním na hl přes 0,1 do 0,2 m v rovině a svahu do 1:5</t>
  </si>
  <si>
    <t xml:space="preserve">Obdělání půdy  oráním hl. přes 100 do 200 mm v rovině nebo na svahu do 1:5</t>
  </si>
  <si>
    <t>https://podminky.urs.cz/item/CS_URS_2024_02/183403112</t>
  </si>
  <si>
    <t>183403151</t>
  </si>
  <si>
    <t>Obdělání půdy smykováním v rovině a svahu do 1:5</t>
  </si>
  <si>
    <t xml:space="preserve">Obdělání půdy  smykováním v rovině nebo na svahu do 1:5</t>
  </si>
  <si>
    <t>https://podminky.urs.cz/item/CS_URS_2024_02/183403151</t>
  </si>
  <si>
    <t>183403152</t>
  </si>
  <si>
    <t>Obdělání půdy vláčením v rovině a svahu do 1:5</t>
  </si>
  <si>
    <t xml:space="preserve">Obdělání půdy  vláčením v rovině nebo na svahu do 1:5</t>
  </si>
  <si>
    <t>https://podminky.urs.cz/item/CS_URS_2024_02/183403152</t>
  </si>
  <si>
    <t>184102113</t>
  </si>
  <si>
    <t>Výsadba dřeviny s balem D přes 0,3 do 0,4 m do jamky se zalitím v rovině a svahu do 1:5</t>
  </si>
  <si>
    <t xml:space="preserve">Výsadba dřeviny s balem do předem vyhloubené jamky se zalitím  v rovině nebo na svahu do 1:5, při průměru balu přes 300 do 400 mm</t>
  </si>
  <si>
    <t>https://podminky.urs.cz/item/CS_URS_2024_02/184102113</t>
  </si>
  <si>
    <t>27</t>
  </si>
  <si>
    <t>02650388R</t>
  </si>
  <si>
    <t>dřín obecný /Cornus mas/ obvod kmínku 12-14 cm</t>
  </si>
  <si>
    <t>5+1</t>
  </si>
  <si>
    <t>02650387R</t>
  </si>
  <si>
    <t>ořešák královský /Juglans regia/ obvod kmínku 12-14 cm</t>
  </si>
  <si>
    <t>1+1</t>
  </si>
  <si>
    <t>02650386R</t>
  </si>
  <si>
    <t>jabloň domácí /Malus domestica ´Akerö´/ obvod kmínku 12-14 cm</t>
  </si>
  <si>
    <t>50</t>
  </si>
  <si>
    <t>02650385R</t>
  </si>
  <si>
    <t>mišpule domácí / Mespilus germanica/ obvod kmínku 12-14 cm</t>
  </si>
  <si>
    <t>52</t>
  </si>
  <si>
    <t>02650384R</t>
  </si>
  <si>
    <t>morušovník bílý /Morus alba/ 180-200cm/ obvod kmínku 12-14 cm</t>
  </si>
  <si>
    <t>54</t>
  </si>
  <si>
    <t>02650383R</t>
  </si>
  <si>
    <t>hrušeň obecná /Pyrus communis/ 180-200cm/ obvod kmínku 12-14 cm</t>
  </si>
  <si>
    <t>56</t>
  </si>
  <si>
    <t>29</t>
  </si>
  <si>
    <t>02650381R</t>
  </si>
  <si>
    <t>jeřáb oskeruše /Sorbus domestica/ 180-200cm/ obvod kmínku 12-14 cm</t>
  </si>
  <si>
    <t>58</t>
  </si>
  <si>
    <t>02650382R</t>
  </si>
  <si>
    <t>jeřáb břek /Sorbus torminalis/ 180-200cm/ obvod kmínku 12-14 cm</t>
  </si>
  <si>
    <t>60</t>
  </si>
  <si>
    <t>31</t>
  </si>
  <si>
    <t>184215132</t>
  </si>
  <si>
    <t>Ukotvení kmene dřevin třemi kůly D do 0,1 m dl přes 1 do 2 m</t>
  </si>
  <si>
    <t>62</t>
  </si>
  <si>
    <t>Ukotvení dřeviny kůly třemi kůly, délky přes 1 do 2 m</t>
  </si>
  <si>
    <t>https://podminky.urs.cz/item/CS_URS_2024_02/184215132</t>
  </si>
  <si>
    <t>60591253</t>
  </si>
  <si>
    <t>kůl vyvazovací dřevěný impregnovaný D 8cm dl 2m</t>
  </si>
  <si>
    <t>64</t>
  </si>
  <si>
    <t>27*3</t>
  </si>
  <si>
    <t>33</t>
  </si>
  <si>
    <t>184813121</t>
  </si>
  <si>
    <t>Ochrana dřevin před okusem ručně pletivem v rovině a svahu do 1:5</t>
  </si>
  <si>
    <t>66</t>
  </si>
  <si>
    <t>Ochrana dřevin před okusem zvěří ručně v rovině nebo ve svahu do 1:5, pletivem, výšky do 2 m</t>
  </si>
  <si>
    <t>https://podminky.urs.cz/item/CS_URS_2024_02/184813121</t>
  </si>
  <si>
    <t>184813134</t>
  </si>
  <si>
    <t>Ochrana listnatých dřevin přes 70 cm před okusem chemickým nátěrem v rovině a svahu do 1:5</t>
  </si>
  <si>
    <t>100 kus</t>
  </si>
  <si>
    <t>68</t>
  </si>
  <si>
    <t>Ochrana dřevin před okusem zvěří chemicky nátěrem, v rovině nebo ve svahu do 1:5 listnatých, výšky přes 70 cm</t>
  </si>
  <si>
    <t>https://podminky.urs.cz/item/CS_URS_2024_02/184813134</t>
  </si>
  <si>
    <t>35</t>
  </si>
  <si>
    <t>184816111</t>
  </si>
  <si>
    <t>Hnojení sazenic průmyslovými hnojivy do 0,25 kg k jedné sazenici</t>
  </si>
  <si>
    <t>70</t>
  </si>
  <si>
    <t xml:space="preserve">Hnojení sazenic  průmyslovými hnojivy v množství do 0,25 kg k jedné sazenici</t>
  </si>
  <si>
    <t>https://podminky.urs.cz/item/CS_URS_2024_02/184816111</t>
  </si>
  <si>
    <t>25111111</t>
  </si>
  <si>
    <t>ledek amonný s vápencem</t>
  </si>
  <si>
    <t>72</t>
  </si>
  <si>
    <t>37</t>
  </si>
  <si>
    <t>25191155</t>
  </si>
  <si>
    <t>hnojivo průmyslové</t>
  </si>
  <si>
    <t>74</t>
  </si>
  <si>
    <t>184911431</t>
  </si>
  <si>
    <t>Mulčování rostlin kůrou tl přes 0,1 do 0,15 m v rovině a svahu do 1:5</t>
  </si>
  <si>
    <t>76</t>
  </si>
  <si>
    <t>Mulčování vysazených rostlin mulčovací kůrou, tl. přes 100 do 150 mm v rovině nebo na svahu do 1:5</t>
  </si>
  <si>
    <t>https://podminky.urs.cz/item/CS_URS_2024_02/184911431</t>
  </si>
  <si>
    <t>39</t>
  </si>
  <si>
    <t>10391100</t>
  </si>
  <si>
    <t>kůra mulčovací VL</t>
  </si>
  <si>
    <t>78</t>
  </si>
  <si>
    <t>4,05</t>
  </si>
  <si>
    <t>185804312</t>
  </si>
  <si>
    <t>Zalití rostlin vodou plocha přes 20 m2</t>
  </si>
  <si>
    <t>80</t>
  </si>
  <si>
    <t>https://podminky.urs.cz/item/CS_URS_2024_02/185804312</t>
  </si>
  <si>
    <t>41</t>
  </si>
  <si>
    <t>185851121</t>
  </si>
  <si>
    <t>Dovoz vody pro zálivku rostlin za vzdálenost do 1000 m</t>
  </si>
  <si>
    <t>82</t>
  </si>
  <si>
    <t xml:space="preserve">Dovoz vody pro zálivku rostlin  na vzdálenost do 1000 m</t>
  </si>
  <si>
    <t>https://podminky.urs.cz/item/CS_URS_2024_02/185851121</t>
  </si>
  <si>
    <t>185851129</t>
  </si>
  <si>
    <t>Příplatek k dovozu vody pro zálivku rostlin do 1000 m ZKD 1000 m</t>
  </si>
  <si>
    <t>84</t>
  </si>
  <si>
    <t xml:space="preserve">Dovoz vody pro zálivku rostlin  Příplatek k ceně za každých dalších i započatých 1000 m</t>
  </si>
  <si>
    <t>https://podminky.urs.cz/item/CS_URS_2024_02/185851129</t>
  </si>
  <si>
    <t>1,62*5</t>
  </si>
  <si>
    <t>43</t>
  </si>
  <si>
    <t>998231311</t>
  </si>
  <si>
    <t>Přesun hmot pro sadovnické a krajinářské úpravy vodorovně do 5000 m</t>
  </si>
  <si>
    <t>86</t>
  </si>
  <si>
    <t>Přesun hmot pro sadovnické a krajinářské úpravy - strojně dopravní vzdálenost do 5000 m</t>
  </si>
  <si>
    <t>https://podminky.urs.cz/item/CS_URS_2024_02/998231311</t>
  </si>
  <si>
    <t>2,319</t>
  </si>
  <si>
    <t>SO803 - Následná tříletá ...</t>
  </si>
  <si>
    <t xml:space="preserve">    O1 - První rok</t>
  </si>
  <si>
    <t xml:space="preserve">    O2 - Druhý rok</t>
  </si>
  <si>
    <t xml:space="preserve">    O3 - Třetí rok</t>
  </si>
  <si>
    <t>O1</t>
  </si>
  <si>
    <t>První rok</t>
  </si>
  <si>
    <t>185802114R</t>
  </si>
  <si>
    <t>Hnojení půdy v rovině nebo na svahu do 1:5 umělým hnojivem s rozdělením k jednotlivým rostlinám, 3x ročně po dobu 3 let</t>
  </si>
  <si>
    <t>0,010</t>
  </si>
  <si>
    <t>3,5</t>
  </si>
  <si>
    <t>185804311R</t>
  </si>
  <si>
    <t>Zalití rostlin vodou plochy záhonů jednotlivě do 20 m2, po vysazení, 5x ročně po dobu 3 let 100 litry vody</t>
  </si>
  <si>
    <t>185851121R</t>
  </si>
  <si>
    <t>Dovoz vody pro zálivku rostlin na vzdálenost do 1000 m, po výsadbě, 5x ročně po dobu 3 let</t>
  </si>
  <si>
    <t>O2</t>
  </si>
  <si>
    <t>Druhý rok</t>
  </si>
  <si>
    <t>185802114R.2</t>
  </si>
  <si>
    <t>25191155.2</t>
  </si>
  <si>
    <t>185804311R.2</t>
  </si>
  <si>
    <t>185851121R.2</t>
  </si>
  <si>
    <t>O3</t>
  </si>
  <si>
    <t>Třetí rok</t>
  </si>
  <si>
    <t>184806111</t>
  </si>
  <si>
    <t>Řez stromů netrnitých průklestem D koruny do 2 m</t>
  </si>
  <si>
    <t>Řez stromů, keřů nebo růží průklestem stromů netrnitých, o průměru koruny do 2 m</t>
  </si>
  <si>
    <t>https://podminky.urs.cz/item/CS_URS_2024_02/184806111</t>
  </si>
  <si>
    <t>185802114R.3</t>
  </si>
  <si>
    <t>25191155.3</t>
  </si>
  <si>
    <t>185804311R.3</t>
  </si>
  <si>
    <t>185851121R.3</t>
  </si>
  <si>
    <t>VRN - VEDLEJŠÍ ROZPOČTOVÉ...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</si>
  <si>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</si>
  <si>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</si>
  <si>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</si>
  <si>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</si>
  <si>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</si>
  <si>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</si>
  <si>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</si>
  <si>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</si>
  <si>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011134000</t>
  </si>
  <si>
    <t>Hydrogeologický průzkum - pro přesné stanovení poměru stabilizace</t>
  </si>
  <si>
    <t>https://podminky.urs.cz/item/CS_URS_2024_02/011134000</t>
  </si>
  <si>
    <t>011224000</t>
  </si>
  <si>
    <t>Dendrologický průzkum</t>
  </si>
  <si>
    <t>https://podminky.urs.cz/item/CS_URS_2024_02/011224000</t>
  </si>
  <si>
    <t>011324000</t>
  </si>
  <si>
    <t>Archeologický průzkum</t>
  </si>
  <si>
    <t>https://podminky.urs.cz/item/CS_URS_2024_02/011324000</t>
  </si>
  <si>
    <t>012103000</t>
  </si>
  <si>
    <t>Geodetické práce před výstavbou</t>
  </si>
  <si>
    <t>https://podminky.urs.cz/item/CS_URS_2024_02/012103000</t>
  </si>
  <si>
    <t xml:space="preserve"> 1</t>
  </si>
  <si>
    <t>012303000</t>
  </si>
  <si>
    <t>Geodetické práce po výstavbě</t>
  </si>
  <si>
    <t>https://podminky.urs.cz/item/CS_URS_2024_02/012303000</t>
  </si>
  <si>
    <t>013254000</t>
  </si>
  <si>
    <t>Dokumentace skutečného provedení stavby</t>
  </si>
  <si>
    <t>https://podminky.urs.cz/item/CS_URS_2024_02/013254000</t>
  </si>
  <si>
    <t>VRN2</t>
  </si>
  <si>
    <t>Příprava staveniště</t>
  </si>
  <si>
    <t>02000100</t>
  </si>
  <si>
    <t>https://podminky.urs.cz/item/CS_URS_2024_02/02000100</t>
  </si>
  <si>
    <t>VRN3</t>
  </si>
  <si>
    <t>Zařízení staveniště</t>
  </si>
  <si>
    <t>030001000</t>
  </si>
  <si>
    <t>https://podminky.urs.cz/item/CS_URS_2024_02/030001000</t>
  </si>
  <si>
    <t>034403000</t>
  </si>
  <si>
    <t>Dopravní značení na staveništi</t>
  </si>
  <si>
    <t>https://podminky.urs.cz/item/CS_URS_2024_02/034403000</t>
  </si>
  <si>
    <t>034503000</t>
  </si>
  <si>
    <t>Informační tabule na staveništi</t>
  </si>
  <si>
    <t>1024</t>
  </si>
  <si>
    <t>-85775020</t>
  </si>
  <si>
    <t>https://podminky.urs.cz/item/CS_URS_2024_02/034503000</t>
  </si>
  <si>
    <t>VRN4</t>
  </si>
  <si>
    <t>Inženýrská činnost</t>
  </si>
  <si>
    <t>043002000</t>
  </si>
  <si>
    <t>Zkoušky a ostatní měření</t>
  </si>
  <si>
    <t>https://podminky.urs.cz/item/CS_URS_2024_02/043002000</t>
  </si>
  <si>
    <t>049000000</t>
  </si>
  <si>
    <t>https://podminky.urs.cz/item/CS_URS_2024_02/049000000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</si>
</sst>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1151123" TargetMode="External" /><Relationship Id="rId2" Type="http://schemas.openxmlformats.org/officeDocument/2006/relationships/hyperlink" Target="https://podminky.urs.cz/item/CS_URS_2024_02/122252206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01" TargetMode="External" /><Relationship Id="rId6" Type="http://schemas.openxmlformats.org/officeDocument/2006/relationships/hyperlink" Target="https://podminky.urs.cz/item/CS_URS_2024_02/997221873" TargetMode="External" /><Relationship Id="rId7" Type="http://schemas.openxmlformats.org/officeDocument/2006/relationships/hyperlink" Target="https://podminky.urs.cz/item/CS_URS_2024_02/171151103" TargetMode="External" /><Relationship Id="rId8" Type="http://schemas.openxmlformats.org/officeDocument/2006/relationships/hyperlink" Target="https://podminky.urs.cz/item/CS_URS_2024_02/181152302" TargetMode="External" /><Relationship Id="rId9" Type="http://schemas.openxmlformats.org/officeDocument/2006/relationships/hyperlink" Target="https://podminky.urs.cz/item/CS_URS_2024_02/561041131.AZ" TargetMode="External" /><Relationship Id="rId10" Type="http://schemas.openxmlformats.org/officeDocument/2006/relationships/hyperlink" Target="https://podminky.urs.cz/item/CS_URS_2024_02/577134121" TargetMode="External" /><Relationship Id="rId11" Type="http://schemas.openxmlformats.org/officeDocument/2006/relationships/hyperlink" Target="https://podminky.urs.cz/item/CS_URS_2024_02/573231108" TargetMode="External" /><Relationship Id="rId12" Type="http://schemas.openxmlformats.org/officeDocument/2006/relationships/hyperlink" Target="https://podminky.urs.cz/item/CS_URS_2024_02/565165121" TargetMode="External" /><Relationship Id="rId13" Type="http://schemas.openxmlformats.org/officeDocument/2006/relationships/hyperlink" Target="https://podminky.urs.cz/item/CS_URS_2024_02/564851111" TargetMode="External" /><Relationship Id="rId14" Type="http://schemas.openxmlformats.org/officeDocument/2006/relationships/hyperlink" Target="https://podminky.urs.cz/item/CS_URS_2024_02/564831111" TargetMode="External" /><Relationship Id="rId15" Type="http://schemas.openxmlformats.org/officeDocument/2006/relationships/hyperlink" Target="https://podminky.urs.cz/item/CS_URS_2024_02/564861111" TargetMode="External" /><Relationship Id="rId16" Type="http://schemas.openxmlformats.org/officeDocument/2006/relationships/hyperlink" Target="https://podminky.urs.cz/item/CS_URS_2024_02/569831111" TargetMode="External" /><Relationship Id="rId17" Type="http://schemas.openxmlformats.org/officeDocument/2006/relationships/hyperlink" Target="https://podminky.urs.cz/item/CS_URS_2024_02/564952114" TargetMode="External" /><Relationship Id="rId18" Type="http://schemas.openxmlformats.org/officeDocument/2006/relationships/hyperlink" Target="https://podminky.urs.cz/item/CS_URS_2024_02/339921134" TargetMode="External" /><Relationship Id="rId19" Type="http://schemas.openxmlformats.org/officeDocument/2006/relationships/hyperlink" Target="https://podminky.urs.cz/item/CS_URS_2024_02/998225111" TargetMode="External" /><Relationship Id="rId20" Type="http://schemas.openxmlformats.org/officeDocument/2006/relationships/hyperlink" Target="https://podminky.urs.cz/item/CS_URS_2024_02/998225195" TargetMode="External" /><Relationship Id="rId21" Type="http://schemas.openxmlformats.org/officeDocument/2006/relationships/hyperlink" Target="https://podminky.urs.cz/item/CS_URS_2024_02/998225111.AZ" TargetMode="External" /><Relationship Id="rId22" Type="http://schemas.openxmlformats.org/officeDocument/2006/relationships/hyperlink" Target="https://podminky.urs.cz/item/CS_URS_2024_02/998225195.AZ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151100" TargetMode="External" /><Relationship Id="rId2" Type="http://schemas.openxmlformats.org/officeDocument/2006/relationships/hyperlink" Target="https://podminky.urs.cz/item/CS_URS_2024_02/131151104" TargetMode="External" /><Relationship Id="rId3" Type="http://schemas.openxmlformats.org/officeDocument/2006/relationships/hyperlink" Target="https://podminky.urs.cz/item/CS_URS_2024_02/132151104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71201201" TargetMode="External" /><Relationship Id="rId7" Type="http://schemas.openxmlformats.org/officeDocument/2006/relationships/hyperlink" Target="https://podminky.urs.cz/item/CS_URS_2024_02/997221873" TargetMode="External" /><Relationship Id="rId8" Type="http://schemas.openxmlformats.org/officeDocument/2006/relationships/hyperlink" Target="https://podminky.urs.cz/item/CS_URS_2024_02/211531111" TargetMode="External" /><Relationship Id="rId9" Type="http://schemas.openxmlformats.org/officeDocument/2006/relationships/hyperlink" Target="https://podminky.urs.cz/item/CS_URS_2024_02/211561111" TargetMode="External" /><Relationship Id="rId10" Type="http://schemas.openxmlformats.org/officeDocument/2006/relationships/hyperlink" Target="https://podminky.urs.cz/item/CS_URS_2024_02/211971121" TargetMode="External" /><Relationship Id="rId11" Type="http://schemas.openxmlformats.org/officeDocument/2006/relationships/hyperlink" Target="https://podminky.urs.cz/item/CS_URS_2024_02/213141112" TargetMode="External" /><Relationship Id="rId12" Type="http://schemas.openxmlformats.org/officeDocument/2006/relationships/hyperlink" Target="https://podminky.urs.cz/item/CS_URS_2024_02/212572111" TargetMode="External" /><Relationship Id="rId13" Type="http://schemas.openxmlformats.org/officeDocument/2006/relationships/hyperlink" Target="https://podminky.urs.cz/item/CS_URS_2024_02/212755214" TargetMode="External" /><Relationship Id="rId14" Type="http://schemas.openxmlformats.org/officeDocument/2006/relationships/hyperlink" Target="https://podminky.urs.cz/item/CS_URS_2021_02/935114122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09111" TargetMode="External" /><Relationship Id="rId2" Type="http://schemas.openxmlformats.org/officeDocument/2006/relationships/hyperlink" Target="https://podminky.urs.cz/item/CS_URS_2024_02/111211101" TargetMode="External" /><Relationship Id="rId3" Type="http://schemas.openxmlformats.org/officeDocument/2006/relationships/hyperlink" Target="https://podminky.urs.cz/item/CS_URS_2024_02/112101101" TargetMode="External" /><Relationship Id="rId4" Type="http://schemas.openxmlformats.org/officeDocument/2006/relationships/hyperlink" Target="https://podminky.urs.cz/item/CS_URS_2024_02/112101102" TargetMode="External" /><Relationship Id="rId5" Type="http://schemas.openxmlformats.org/officeDocument/2006/relationships/hyperlink" Target="https://podminky.urs.cz/item/CS_URS_2024_02/112155115" TargetMode="External" /><Relationship Id="rId6" Type="http://schemas.openxmlformats.org/officeDocument/2006/relationships/hyperlink" Target="https://podminky.urs.cz/item/CS_URS_2024_02/112155121" TargetMode="External" /><Relationship Id="rId7" Type="http://schemas.openxmlformats.org/officeDocument/2006/relationships/hyperlink" Target="https://podminky.urs.cz/item/CS_URS_2024_02/112251102" TargetMode="External" /><Relationship Id="rId8" Type="http://schemas.openxmlformats.org/officeDocument/2006/relationships/hyperlink" Target="https://podminky.urs.cz/item/CS_URS_2024_02/112251103" TargetMode="External" /><Relationship Id="rId9" Type="http://schemas.openxmlformats.org/officeDocument/2006/relationships/hyperlink" Target="https://podminky.urs.cz/item/CS_URS_2024_02/162201421" TargetMode="External" /><Relationship Id="rId10" Type="http://schemas.openxmlformats.org/officeDocument/2006/relationships/hyperlink" Target="https://podminky.urs.cz/item/CS_URS_2024_02/162201422" TargetMode="External" /><Relationship Id="rId11" Type="http://schemas.openxmlformats.org/officeDocument/2006/relationships/hyperlink" Target="https://podminky.urs.cz/item/CS_URS_2024_02/162301971" TargetMode="External" /><Relationship Id="rId12" Type="http://schemas.openxmlformats.org/officeDocument/2006/relationships/hyperlink" Target="https://podminky.urs.cz/item/CS_URS_2024_02/162301972" TargetMode="External" /><Relationship Id="rId13" Type="http://schemas.openxmlformats.org/officeDocument/2006/relationships/hyperlink" Target="https://podminky.urs.cz/item/CS_URS_2024_02/1712012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81451131" TargetMode="External" /><Relationship Id="rId16" Type="http://schemas.openxmlformats.org/officeDocument/2006/relationships/hyperlink" Target="https://podminky.urs.cz/item/CS_URS_2024_02/183101221" TargetMode="External" /><Relationship Id="rId17" Type="http://schemas.openxmlformats.org/officeDocument/2006/relationships/hyperlink" Target="https://podminky.urs.cz/item/CS_URS_2024_02/183403112" TargetMode="External" /><Relationship Id="rId18" Type="http://schemas.openxmlformats.org/officeDocument/2006/relationships/hyperlink" Target="https://podminky.urs.cz/item/CS_URS_2024_02/183403151" TargetMode="External" /><Relationship Id="rId19" Type="http://schemas.openxmlformats.org/officeDocument/2006/relationships/hyperlink" Target="https://podminky.urs.cz/item/CS_URS_2024_02/183403152" TargetMode="External" /><Relationship Id="rId20" Type="http://schemas.openxmlformats.org/officeDocument/2006/relationships/hyperlink" Target="https://podminky.urs.cz/item/CS_URS_2024_02/184102113" TargetMode="External" /><Relationship Id="rId21" Type="http://schemas.openxmlformats.org/officeDocument/2006/relationships/hyperlink" Target="https://podminky.urs.cz/item/CS_URS_2024_02/184215132" TargetMode="External" /><Relationship Id="rId22" Type="http://schemas.openxmlformats.org/officeDocument/2006/relationships/hyperlink" Target="https://podminky.urs.cz/item/CS_URS_2024_02/184813121" TargetMode="External" /><Relationship Id="rId23" Type="http://schemas.openxmlformats.org/officeDocument/2006/relationships/hyperlink" Target="https://podminky.urs.cz/item/CS_URS_2024_02/184813134" TargetMode="External" /><Relationship Id="rId24" Type="http://schemas.openxmlformats.org/officeDocument/2006/relationships/hyperlink" Target="https://podminky.urs.cz/item/CS_URS_2024_02/184816111" TargetMode="External" /><Relationship Id="rId25" Type="http://schemas.openxmlformats.org/officeDocument/2006/relationships/hyperlink" Target="https://podminky.urs.cz/item/CS_URS_2024_02/184911431" TargetMode="External" /><Relationship Id="rId26" Type="http://schemas.openxmlformats.org/officeDocument/2006/relationships/hyperlink" Target="https://podminky.urs.cz/item/CS_URS_2024_02/185804312" TargetMode="External" /><Relationship Id="rId27" Type="http://schemas.openxmlformats.org/officeDocument/2006/relationships/hyperlink" Target="https://podminky.urs.cz/item/CS_URS_2024_02/185851121" TargetMode="External" /><Relationship Id="rId28" Type="http://schemas.openxmlformats.org/officeDocument/2006/relationships/hyperlink" Target="https://podminky.urs.cz/item/CS_URS_2024_02/185851129" TargetMode="External" /><Relationship Id="rId29" Type="http://schemas.openxmlformats.org/officeDocument/2006/relationships/hyperlink" Target="https://podminky.urs.cz/item/CS_URS_2024_02/998231311" TargetMode="External" /><Relationship Id="rId3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09111" TargetMode="External" /><Relationship Id="rId2" Type="http://schemas.openxmlformats.org/officeDocument/2006/relationships/hyperlink" Target="https://podminky.urs.cz/item/CS_URS_2024_02/184806111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134000" TargetMode="External" /><Relationship Id="rId2" Type="http://schemas.openxmlformats.org/officeDocument/2006/relationships/hyperlink" Target="https://podminky.urs.cz/item/CS_URS_2024_02/011224000" TargetMode="External" /><Relationship Id="rId3" Type="http://schemas.openxmlformats.org/officeDocument/2006/relationships/hyperlink" Target="https://podminky.urs.cz/item/CS_URS_2024_02/011324000" TargetMode="External" /><Relationship Id="rId4" Type="http://schemas.openxmlformats.org/officeDocument/2006/relationships/hyperlink" Target="https://podminky.urs.cz/item/CS_URS_2024_02/012103000" TargetMode="External" /><Relationship Id="rId5" Type="http://schemas.openxmlformats.org/officeDocument/2006/relationships/hyperlink" Target="https://podminky.urs.cz/item/CS_URS_2024_02/012303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20001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34403000" TargetMode="External" /><Relationship Id="rId10" Type="http://schemas.openxmlformats.org/officeDocument/2006/relationships/hyperlink" Target="https://podminky.urs.cz/item/CS_URS_2024_02/034503000" TargetMode="External" /><Relationship Id="rId11" Type="http://schemas.openxmlformats.org/officeDocument/2006/relationships/hyperlink" Target="https://podminky.urs.cz/item/CS_URS_2024_02/043002000" TargetMode="External" /><Relationship Id="rId12" Type="http://schemas.openxmlformats.org/officeDocument/2006/relationships/hyperlink" Target="https://podminky.urs.cz/item/CS_URS_2024_02/049000000" TargetMode="External" /><Relationship Id="rId13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G4" s="25" t="s">
        <v>12</v>
      </c>
      <c r="BS4" s="17" t="s">
        <v>13</v>
      </c>
    </row>
    <row r="5" s="1" customFormat="1" ht="12" customHeight="1">
      <c r="B5" s="21"/>
      <c r="C5" s="22"/>
      <c r="D5" s="26" t="s">
        <v>14</v>
      </c>
      <c r="E5" s="22"/>
      <c r="F5" s="22"/>
      <c r="G5" s="22"/>
      <c r="H5" s="22"/>
      <c r="I5" s="22"/>
      <c r="J5" s="22"/>
      <c r="K5" s="27" t="s">
        <v>15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16</v>
      </c>
      <c r="BS5" s="17" t="s">
        <v>7</v>
      </c>
    </row>
    <row r="6" s="1" customFormat="1" ht="36.96" customHeight="1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0" t="s">
        <v>18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7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7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ROUND(BB94,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ROUND(AX94, 2)</f>
        <v>0</v>
      </c>
      <c r="AL29" s="47"/>
      <c r="AM29" s="47"/>
      <c r="AN29" s="47"/>
      <c r="AO29" s="47"/>
      <c r="AP29" s="47"/>
      <c r="AQ29" s="47"/>
      <c r="AR29" s="50"/>
      <c r="BG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ROUND(BC94,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ROUND(AY94, 2)</f>
        <v>0</v>
      </c>
      <c r="AL30" s="47"/>
      <c r="AM30" s="47"/>
      <c r="AN30" s="47"/>
      <c r="AO30" s="47"/>
      <c r="AP30" s="47"/>
      <c r="AQ30" s="47"/>
      <c r="AR30" s="50"/>
      <c r="BG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G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G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ROUND(BF94,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G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G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G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0"/>
      <c r="C84" s="32" t="s">
        <v>14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080/2021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G84" s="4"/>
    </row>
    <row r="85" s="5" customFormat="1" ht="36.96" customHeight="1">
      <c r="A85" s="5"/>
      <c r="B85" s="73"/>
      <c r="C85" s="74" t="s">
        <v>17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21_P114 - HOSTÍN U MĚLNÍKA - HLAVNÍ POLNÍ CESTA HC1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12.8.2024</v>
      </c>
      <c r="AN87" s="79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4"/>
      <c r="BG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8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2"/>
      <c r="BG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1" t="s">
        <v>70</v>
      </c>
      <c r="BE92" s="101" t="s">
        <v>71</v>
      </c>
      <c r="BF92" s="102" t="s">
        <v>72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5"/>
      <c r="BG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SUM(AG94,AV94)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ROUND(SUM(AT95:AT100),2)</f>
        <v>0</v>
      </c>
      <c r="AU94" s="115">
        <f>ROUND(SUM(AU95:AU100),2)</f>
        <v>0</v>
      </c>
      <c r="AV94" s="115">
        <f>ROUND(SUM(AX94:AY94),2)</f>
        <v>0</v>
      </c>
      <c r="AW94" s="116">
        <f>ROUND(SUM(AW95:AW100),5)</f>
        <v>0</v>
      </c>
      <c r="AX94" s="115">
        <f>ROUND(BB94*L29,2)</f>
        <v>0</v>
      </c>
      <c r="AY94" s="115">
        <f>ROUND(BC94*L30,2)</f>
        <v>0</v>
      </c>
      <c r="AZ94" s="115">
        <f>ROUND(BD94*L29,2)</f>
        <v>0</v>
      </c>
      <c r="BA94" s="115">
        <f>ROUND(BE94*L30,2)</f>
        <v>0</v>
      </c>
      <c r="BB94" s="115">
        <f>ROUND(SUM(BB95:BB100),2)</f>
        <v>0</v>
      </c>
      <c r="BC94" s="115">
        <f>ROUND(SUM(BC95:BC100),2)</f>
        <v>0</v>
      </c>
      <c r="BD94" s="115">
        <f>ROUND(SUM(BD95:BD100),2)</f>
        <v>0</v>
      </c>
      <c r="BE94" s="115">
        <f>ROUND(SUM(BE95:BE100),2)</f>
        <v>0</v>
      </c>
      <c r="BF94" s="117">
        <f>ROUND(SUM(BF95:BF100),2)</f>
        <v>0</v>
      </c>
      <c r="BG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6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'SO101 - POLNÍ CESTA HC1'!K32</f>
        <v>0</v>
      </c>
      <c r="AH95" s="124"/>
      <c r="AI95" s="124"/>
      <c r="AJ95" s="124"/>
      <c r="AK95" s="124"/>
      <c r="AL95" s="124"/>
      <c r="AM95" s="124"/>
      <c r="AN95" s="125">
        <f>SUM(AG95,AV95)</f>
        <v>0</v>
      </c>
      <c r="AO95" s="124"/>
      <c r="AP95" s="124"/>
      <c r="AQ95" s="126" t="s">
        <v>82</v>
      </c>
      <c r="AR95" s="127"/>
      <c r="AS95" s="128">
        <f>'SO101 - POLNÍ CESTA HC1'!K30</f>
        <v>0</v>
      </c>
      <c r="AT95" s="129">
        <f>'SO101 - POLNÍ CESTA HC1'!K31</f>
        <v>0</v>
      </c>
      <c r="AU95" s="129">
        <v>0</v>
      </c>
      <c r="AV95" s="129">
        <f>ROUND(SUM(AX95:AY95),2)</f>
        <v>0</v>
      </c>
      <c r="AW95" s="130">
        <f>'SO101 - POLNÍ CESTA HC1'!T121</f>
        <v>0</v>
      </c>
      <c r="AX95" s="129">
        <f>'SO101 - POLNÍ CESTA HC1'!K35</f>
        <v>0</v>
      </c>
      <c r="AY95" s="129">
        <f>'SO101 - POLNÍ CESTA HC1'!K36</f>
        <v>0</v>
      </c>
      <c r="AZ95" s="129">
        <f>'SO101 - POLNÍ CESTA HC1'!K37</f>
        <v>0</v>
      </c>
      <c r="BA95" s="129">
        <f>'SO101 - POLNÍ CESTA HC1'!K38</f>
        <v>0</v>
      </c>
      <c r="BB95" s="129">
        <f>'SO101 - POLNÍ CESTA HC1'!F35</f>
        <v>0</v>
      </c>
      <c r="BC95" s="129">
        <f>'SO101 - POLNÍ CESTA HC1'!F36</f>
        <v>0</v>
      </c>
      <c r="BD95" s="129">
        <f>'SO101 - POLNÍ CESTA HC1'!F37</f>
        <v>0</v>
      </c>
      <c r="BE95" s="129">
        <f>'SO101 - POLNÍ CESTA HC1'!F38</f>
        <v>0</v>
      </c>
      <c r="BF95" s="131">
        <f>'SO101 - POLNÍ CESTA HC1'!F39</f>
        <v>0</v>
      </c>
      <c r="BG95" s="7"/>
      <c r="BT95" s="132" t="s">
        <v>83</v>
      </c>
      <c r="BV95" s="132" t="s">
        <v>77</v>
      </c>
      <c r="BW95" s="132" t="s">
        <v>84</v>
      </c>
      <c r="BX95" s="132" t="s">
        <v>6</v>
      </c>
      <c r="CL95" s="132" t="s">
        <v>1</v>
      </c>
      <c r="CM95" s="132" t="s">
        <v>85</v>
      </c>
    </row>
    <row r="96" s="7" customFormat="1" ht="16.5" customHeight="1">
      <c r="A96" s="120" t="s">
        <v>79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'SO301 - Odvodnění polní c...'!K32</f>
        <v>0</v>
      </c>
      <c r="AH96" s="124"/>
      <c r="AI96" s="124"/>
      <c r="AJ96" s="124"/>
      <c r="AK96" s="124"/>
      <c r="AL96" s="124"/>
      <c r="AM96" s="124"/>
      <c r="AN96" s="125">
        <f>SUM(AG96,AV96)</f>
        <v>0</v>
      </c>
      <c r="AO96" s="124"/>
      <c r="AP96" s="124"/>
      <c r="AQ96" s="126" t="s">
        <v>82</v>
      </c>
      <c r="AR96" s="127"/>
      <c r="AS96" s="128">
        <f>'SO301 - Odvodnění polní c...'!K30</f>
        <v>0</v>
      </c>
      <c r="AT96" s="129">
        <f>'SO301 - Odvodnění polní c...'!K31</f>
        <v>0</v>
      </c>
      <c r="AU96" s="129">
        <v>0</v>
      </c>
      <c r="AV96" s="129">
        <f>ROUND(SUM(AX96:AY96),2)</f>
        <v>0</v>
      </c>
      <c r="AW96" s="130">
        <f>'SO301 - Odvodnění polní c...'!T121</f>
        <v>0</v>
      </c>
      <c r="AX96" s="129">
        <f>'SO301 - Odvodnění polní c...'!K35</f>
        <v>0</v>
      </c>
      <c r="AY96" s="129">
        <f>'SO301 - Odvodnění polní c...'!K36</f>
        <v>0</v>
      </c>
      <c r="AZ96" s="129">
        <f>'SO301 - Odvodnění polní c...'!K37</f>
        <v>0</v>
      </c>
      <c r="BA96" s="129">
        <f>'SO301 - Odvodnění polní c...'!K38</f>
        <v>0</v>
      </c>
      <c r="BB96" s="129">
        <f>'SO301 - Odvodnění polní c...'!F35</f>
        <v>0</v>
      </c>
      <c r="BC96" s="129">
        <f>'SO301 - Odvodnění polní c...'!F36</f>
        <v>0</v>
      </c>
      <c r="BD96" s="129">
        <f>'SO301 - Odvodnění polní c...'!F37</f>
        <v>0</v>
      </c>
      <c r="BE96" s="129">
        <f>'SO301 - Odvodnění polní c...'!F38</f>
        <v>0</v>
      </c>
      <c r="BF96" s="131">
        <f>'SO301 - Odvodnění polní c...'!F39</f>
        <v>0</v>
      </c>
      <c r="BG96" s="7"/>
      <c r="BT96" s="132" t="s">
        <v>83</v>
      </c>
      <c r="BV96" s="132" t="s">
        <v>77</v>
      </c>
      <c r="BW96" s="132" t="s">
        <v>88</v>
      </c>
      <c r="BX96" s="132" t="s">
        <v>6</v>
      </c>
      <c r="CL96" s="132" t="s">
        <v>1</v>
      </c>
      <c r="CM96" s="132" t="s">
        <v>85</v>
      </c>
    </row>
    <row r="97" s="7" customFormat="1" ht="16.5" customHeight="1">
      <c r="A97" s="120" t="s">
        <v>79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'SO802 - Místo odpočinku'!K32</f>
        <v>0</v>
      </c>
      <c r="AH97" s="124"/>
      <c r="AI97" s="124"/>
      <c r="AJ97" s="124"/>
      <c r="AK97" s="124"/>
      <c r="AL97" s="124"/>
      <c r="AM97" s="124"/>
      <c r="AN97" s="125">
        <f>SUM(AG97,AV97)</f>
        <v>0</v>
      </c>
      <c r="AO97" s="124"/>
      <c r="AP97" s="124"/>
      <c r="AQ97" s="126" t="s">
        <v>82</v>
      </c>
      <c r="AR97" s="127"/>
      <c r="AS97" s="128">
        <f>'SO802 - Místo odpočinku'!K30</f>
        <v>0</v>
      </c>
      <c r="AT97" s="129">
        <f>'SO802 - Místo odpočinku'!K31</f>
        <v>0</v>
      </c>
      <c r="AU97" s="129">
        <v>0</v>
      </c>
      <c r="AV97" s="129">
        <f>ROUND(SUM(AX97:AY97),2)</f>
        <v>0</v>
      </c>
      <c r="AW97" s="130">
        <f>'SO802 - Místo odpočinku'!T118</f>
        <v>0</v>
      </c>
      <c r="AX97" s="129">
        <f>'SO802 - Místo odpočinku'!K35</f>
        <v>0</v>
      </c>
      <c r="AY97" s="129">
        <f>'SO802 - Místo odpočinku'!K36</f>
        <v>0</v>
      </c>
      <c r="AZ97" s="129">
        <f>'SO802 - Místo odpočinku'!K37</f>
        <v>0</v>
      </c>
      <c r="BA97" s="129">
        <f>'SO802 - Místo odpočinku'!K38</f>
        <v>0</v>
      </c>
      <c r="BB97" s="129">
        <f>'SO802 - Místo odpočinku'!F35</f>
        <v>0</v>
      </c>
      <c r="BC97" s="129">
        <f>'SO802 - Místo odpočinku'!F36</f>
        <v>0</v>
      </c>
      <c r="BD97" s="129">
        <f>'SO802 - Místo odpočinku'!F37</f>
        <v>0</v>
      </c>
      <c r="BE97" s="129">
        <f>'SO802 - Místo odpočinku'!F38</f>
        <v>0</v>
      </c>
      <c r="BF97" s="131">
        <f>'SO802 - Místo odpočinku'!F39</f>
        <v>0</v>
      </c>
      <c r="BG97" s="7"/>
      <c r="BT97" s="132" t="s">
        <v>83</v>
      </c>
      <c r="BV97" s="132" t="s">
        <v>77</v>
      </c>
      <c r="BW97" s="132" t="s">
        <v>91</v>
      </c>
      <c r="BX97" s="132" t="s">
        <v>6</v>
      </c>
      <c r="CL97" s="132" t="s">
        <v>1</v>
      </c>
      <c r="CM97" s="132" t="s">
        <v>85</v>
      </c>
    </row>
    <row r="98" s="7" customFormat="1" ht="16.5" customHeight="1">
      <c r="A98" s="120" t="s">
        <v>79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'SO801 - Kácení zeleně a v...'!K32</f>
        <v>0</v>
      </c>
      <c r="AH98" s="124"/>
      <c r="AI98" s="124"/>
      <c r="AJ98" s="124"/>
      <c r="AK98" s="124"/>
      <c r="AL98" s="124"/>
      <c r="AM98" s="124"/>
      <c r="AN98" s="125">
        <f>SUM(AG98,AV98)</f>
        <v>0</v>
      </c>
      <c r="AO98" s="124"/>
      <c r="AP98" s="124"/>
      <c r="AQ98" s="126" t="s">
        <v>82</v>
      </c>
      <c r="AR98" s="127"/>
      <c r="AS98" s="128">
        <f>'SO801 - Kácení zeleně a v...'!K30</f>
        <v>0</v>
      </c>
      <c r="AT98" s="129">
        <f>'SO801 - Kácení zeleně a v...'!K31</f>
        <v>0</v>
      </c>
      <c r="AU98" s="129">
        <v>0</v>
      </c>
      <c r="AV98" s="129">
        <f>ROUND(SUM(AX98:AY98),2)</f>
        <v>0</v>
      </c>
      <c r="AW98" s="130">
        <f>'SO801 - Kácení zeleně a v...'!T117</f>
        <v>0</v>
      </c>
      <c r="AX98" s="129">
        <f>'SO801 - Kácení zeleně a v...'!K35</f>
        <v>0</v>
      </c>
      <c r="AY98" s="129">
        <f>'SO801 - Kácení zeleně a v...'!K36</f>
        <v>0</v>
      </c>
      <c r="AZ98" s="129">
        <f>'SO801 - Kácení zeleně a v...'!K37</f>
        <v>0</v>
      </c>
      <c r="BA98" s="129">
        <f>'SO801 - Kácení zeleně a v...'!K38</f>
        <v>0</v>
      </c>
      <c r="BB98" s="129">
        <f>'SO801 - Kácení zeleně a v...'!F35</f>
        <v>0</v>
      </c>
      <c r="BC98" s="129">
        <f>'SO801 - Kácení zeleně a v...'!F36</f>
        <v>0</v>
      </c>
      <c r="BD98" s="129">
        <f>'SO801 - Kácení zeleně a v...'!F37</f>
        <v>0</v>
      </c>
      <c r="BE98" s="129">
        <f>'SO801 - Kácení zeleně a v...'!F38</f>
        <v>0</v>
      </c>
      <c r="BF98" s="131">
        <f>'SO801 - Kácení zeleně a v...'!F39</f>
        <v>0</v>
      </c>
      <c r="BG98" s="7"/>
      <c r="BT98" s="132" t="s">
        <v>83</v>
      </c>
      <c r="BV98" s="132" t="s">
        <v>77</v>
      </c>
      <c r="BW98" s="132" t="s">
        <v>94</v>
      </c>
      <c r="BX98" s="132" t="s">
        <v>6</v>
      </c>
      <c r="CL98" s="132" t="s">
        <v>1</v>
      </c>
      <c r="CM98" s="132" t="s">
        <v>85</v>
      </c>
    </row>
    <row r="99" s="7" customFormat="1" ht="16.5" customHeight="1">
      <c r="A99" s="120" t="s">
        <v>79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'SO803 - Následná tříletá ...'!K32</f>
        <v>0</v>
      </c>
      <c r="AH99" s="124"/>
      <c r="AI99" s="124"/>
      <c r="AJ99" s="124"/>
      <c r="AK99" s="124"/>
      <c r="AL99" s="124"/>
      <c r="AM99" s="124"/>
      <c r="AN99" s="125">
        <f>SUM(AG99,AV99)</f>
        <v>0</v>
      </c>
      <c r="AO99" s="124"/>
      <c r="AP99" s="124"/>
      <c r="AQ99" s="126" t="s">
        <v>82</v>
      </c>
      <c r="AR99" s="127"/>
      <c r="AS99" s="128">
        <f>'SO803 - Následná tříletá ...'!K30</f>
        <v>0</v>
      </c>
      <c r="AT99" s="129">
        <f>'SO803 - Následná tříletá ...'!K31</f>
        <v>0</v>
      </c>
      <c r="AU99" s="129">
        <v>0</v>
      </c>
      <c r="AV99" s="129">
        <f>ROUND(SUM(AX99:AY99),2)</f>
        <v>0</v>
      </c>
      <c r="AW99" s="130">
        <f>'SO803 - Následná tříletá ...'!T120</f>
        <v>0</v>
      </c>
      <c r="AX99" s="129">
        <f>'SO803 - Následná tříletá ...'!K35</f>
        <v>0</v>
      </c>
      <c r="AY99" s="129">
        <f>'SO803 - Následná tříletá ...'!K36</f>
        <v>0</v>
      </c>
      <c r="AZ99" s="129">
        <f>'SO803 - Následná tříletá ...'!K37</f>
        <v>0</v>
      </c>
      <c r="BA99" s="129">
        <f>'SO803 - Následná tříletá ...'!K38</f>
        <v>0</v>
      </c>
      <c r="BB99" s="129">
        <f>'SO803 - Následná tříletá ...'!F35</f>
        <v>0</v>
      </c>
      <c r="BC99" s="129">
        <f>'SO803 - Následná tříletá ...'!F36</f>
        <v>0</v>
      </c>
      <c r="BD99" s="129">
        <f>'SO803 - Následná tříletá ...'!F37</f>
        <v>0</v>
      </c>
      <c r="BE99" s="129">
        <f>'SO803 - Následná tříletá ...'!F38</f>
        <v>0</v>
      </c>
      <c r="BF99" s="131">
        <f>'SO803 - Následná tříletá ...'!F39</f>
        <v>0</v>
      </c>
      <c r="BG99" s="7"/>
      <c r="BT99" s="132" t="s">
        <v>83</v>
      </c>
      <c r="BV99" s="132" t="s">
        <v>77</v>
      </c>
      <c r="BW99" s="132" t="s">
        <v>97</v>
      </c>
      <c r="BX99" s="132" t="s">
        <v>6</v>
      </c>
      <c r="CL99" s="132" t="s">
        <v>1</v>
      </c>
      <c r="CM99" s="132" t="s">
        <v>85</v>
      </c>
    </row>
    <row r="100" s="7" customFormat="1" ht="16.5" customHeight="1">
      <c r="A100" s="120" t="s">
        <v>79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'VRN - VEDLEJŠÍ ROZPOČTOVÉ...'!K32</f>
        <v>0</v>
      </c>
      <c r="AH100" s="124"/>
      <c r="AI100" s="124"/>
      <c r="AJ100" s="124"/>
      <c r="AK100" s="124"/>
      <c r="AL100" s="124"/>
      <c r="AM100" s="124"/>
      <c r="AN100" s="125">
        <f>SUM(AG100,AV100)</f>
        <v>0</v>
      </c>
      <c r="AO100" s="124"/>
      <c r="AP100" s="124"/>
      <c r="AQ100" s="126" t="s">
        <v>82</v>
      </c>
      <c r="AR100" s="127"/>
      <c r="AS100" s="133">
        <f>'VRN - VEDLEJŠÍ ROZPOČTOVÉ...'!K30</f>
        <v>0</v>
      </c>
      <c r="AT100" s="134">
        <f>'VRN - VEDLEJŠÍ ROZPOČTOVÉ...'!K31</f>
        <v>0</v>
      </c>
      <c r="AU100" s="134">
        <v>0</v>
      </c>
      <c r="AV100" s="134">
        <f>ROUND(SUM(AX100:AY100),2)</f>
        <v>0</v>
      </c>
      <c r="AW100" s="135">
        <f>'VRN - VEDLEJŠÍ ROZPOČTOVÉ...'!T121</f>
        <v>0</v>
      </c>
      <c r="AX100" s="134">
        <f>'VRN - VEDLEJŠÍ ROZPOČTOVÉ...'!K35</f>
        <v>0</v>
      </c>
      <c r="AY100" s="134">
        <f>'VRN - VEDLEJŠÍ ROZPOČTOVÉ...'!K36</f>
        <v>0</v>
      </c>
      <c r="AZ100" s="134">
        <f>'VRN - VEDLEJŠÍ ROZPOČTOVÉ...'!K37</f>
        <v>0</v>
      </c>
      <c r="BA100" s="134">
        <f>'VRN - VEDLEJŠÍ ROZPOČTOVÉ...'!K38</f>
        <v>0</v>
      </c>
      <c r="BB100" s="134">
        <f>'VRN - VEDLEJŠÍ ROZPOČTOVÉ...'!F35</f>
        <v>0</v>
      </c>
      <c r="BC100" s="134">
        <f>'VRN - VEDLEJŠÍ ROZPOČTOVÉ...'!F36</f>
        <v>0</v>
      </c>
      <c r="BD100" s="134">
        <f>'VRN - VEDLEJŠÍ ROZPOČTOVÉ...'!F37</f>
        <v>0</v>
      </c>
      <c r="BE100" s="134">
        <f>'VRN - VEDLEJŠÍ ROZPOČTOVÉ...'!F38</f>
        <v>0</v>
      </c>
      <c r="BF100" s="136">
        <f>'VRN - VEDLEJŠÍ ROZPOČTOVÉ...'!F39</f>
        <v>0</v>
      </c>
      <c r="BG100" s="7"/>
      <c r="BT100" s="132" t="s">
        <v>83</v>
      </c>
      <c r="BV100" s="132" t="s">
        <v>77</v>
      </c>
      <c r="BW100" s="132" t="s">
        <v>100</v>
      </c>
      <c r="BX100" s="132" t="s">
        <v>6</v>
      </c>
      <c r="CL100" s="132" t="s">
        <v>1</v>
      </c>
      <c r="CM100" s="132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</row>
  </sheetData>
  <sheetProtection sheet="1" formatColumns="0" formatRows="0" objects="1" scenarios="1" spinCount="100000" saltValue="ZOBnob+fKReiznfciZFqYdrnKYHv/A0e01peqvMiKwq1QG/aY7xxpHgy0ybaZ82lDJMdlttE/py6Z9QO5nmF7g==" hashValue="i2+yKEWHnQYd4ORMe3ZcdoQxLiug52gq/DKiJWHZRryegVYRnD/REARWRzEWCR6PqVh9tFZgonoOAk0WXKJgb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SO101 - POLNÍ CESTA HC1'!C2" display="/"/>
    <hyperlink ref="A96" location="'SO301 - Odvodnění polní c...'!C2" display="/"/>
    <hyperlink ref="A97" location="'SO802 - Místo odpočinku'!C2" display="/"/>
    <hyperlink ref="A98" location="'SO801 - Kácení zeleně a v...'!C2" display="/"/>
    <hyperlink ref="A99" location="'SO803 - Následná tříletá ...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ROUND((SUM(BE121:BE290)),  2)</f>
        <v>0</v>
      </c>
      <c r="G35" s="38"/>
      <c r="H35" s="38"/>
      <c r="I35" s="156">
        <v>0.20999999999999999</v>
      </c>
      <c r="J35" s="38"/>
      <c r="K35" s="151">
        <f>ROUND(((SUM(BE121:BE290))*I35),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ROUND((SUM(BF121:BF290)),  2)</f>
        <v>0</v>
      </c>
      <c r="G36" s="38"/>
      <c r="H36" s="38"/>
      <c r="I36" s="156">
        <v>0.12</v>
      </c>
      <c r="J36" s="38"/>
      <c r="K36" s="151">
        <f>ROUND(((SUM(BF121:BF290))*I36),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ROUND((SUM(BG121:BG290)),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ROUND((SUM(BH121:BH290)),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ROUND((SUM(BI121:BI290)),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SO101 - POLNÍ CESTA HC1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90">
        <f>Q177</f>
        <v>0</v>
      </c>
      <c r="J99" s="190">
        <f>R177</f>
        <v>0</v>
      </c>
      <c r="K99" s="190">
        <f>K177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90">
        <f>Q243</f>
        <v>0</v>
      </c>
      <c r="J100" s="190">
        <f>R243</f>
        <v>0</v>
      </c>
      <c r="K100" s="190">
        <f>K243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90">
        <f>Q253</f>
        <v>0</v>
      </c>
      <c r="J101" s="190">
        <f>R253</f>
        <v>0</v>
      </c>
      <c r="K101" s="190">
        <f>K253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21_P114 - HOSTÍN U MĚLNÍKA - HLAVNÍ POLNÍ CESTA HC1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SO101 - POLNÍ CESTA HC1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12.8.2024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119</v>
      </c>
      <c r="D120" s="195" t="s">
        <v>58</v>
      </c>
      <c r="E120" s="195" t="s">
        <v>54</v>
      </c>
      <c r="F120" s="195" t="s">
        <v>55</v>
      </c>
      <c r="G120" s="195" t="s">
        <v>120</v>
      </c>
      <c r="H120" s="195" t="s">
        <v>121</v>
      </c>
      <c r="I120" s="195" t="s">
        <v>122</v>
      </c>
      <c r="J120" s="195" t="s">
        <v>123</v>
      </c>
      <c r="K120" s="195" t="s">
        <v>110</v>
      </c>
      <c r="L120" s="196" t="s">
        <v>124</v>
      </c>
      <c r="M120" s="197"/>
      <c r="N120" s="100" t="s">
        <v>1</v>
      </c>
      <c r="O120" s="101" t="s">
        <v>37</v>
      </c>
      <c r="P120" s="101" t="s">
        <v>125</v>
      </c>
      <c r="Q120" s="101" t="s">
        <v>126</v>
      </c>
      <c r="R120" s="101" t="s">
        <v>127</v>
      </c>
      <c r="S120" s="101" t="s">
        <v>128</v>
      </c>
      <c r="T120" s="101" t="s">
        <v>129</v>
      </c>
      <c r="U120" s="101" t="s">
        <v>130</v>
      </c>
      <c r="V120" s="101" t="s">
        <v>131</v>
      </c>
      <c r="W120" s="101" t="s">
        <v>132</v>
      </c>
      <c r="X120" s="102" t="s">
        <v>133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134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7115.3172725000004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112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135</v>
      </c>
      <c r="F122" s="207" t="s">
        <v>136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Q123+Q177+Q243+Q253</f>
        <v>0</v>
      </c>
      <c r="R122" s="213">
        <f>R123+R177+R243+R253</f>
        <v>0</v>
      </c>
      <c r="S122" s="212"/>
      <c r="T122" s="214">
        <f>T123+T177+T243+T253</f>
        <v>0</v>
      </c>
      <c r="U122" s="212"/>
      <c r="V122" s="214">
        <f>V123+V177+V243+V253</f>
        <v>7115.3172725000004</v>
      </c>
      <c r="W122" s="212"/>
      <c r="X122" s="215">
        <f>X123+X177+X243+X253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137</v>
      </c>
      <c r="BK122" s="218">
        <f>BK123+BK177+BK243+BK253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138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SUM(Q124:Q176)</f>
        <v>0</v>
      </c>
      <c r="R123" s="213">
        <f>SUM(R124:R176)</f>
        <v>0</v>
      </c>
      <c r="S123" s="212"/>
      <c r="T123" s="214">
        <f>SUM(T124:T176)</f>
        <v>0</v>
      </c>
      <c r="U123" s="212"/>
      <c r="V123" s="214">
        <f>SUM(V124:V176)</f>
        <v>0</v>
      </c>
      <c r="W123" s="212"/>
      <c r="X123" s="215">
        <f>SUM(X124:X176)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137</v>
      </c>
      <c r="BK123" s="218">
        <f>SUM(BK124:BK176)</f>
        <v>0</v>
      </c>
    </row>
    <row r="124" s="2" customFormat="1" ht="24.15" customHeight="1">
      <c r="A124" s="38"/>
      <c r="B124" s="39"/>
      <c r="C124" s="221" t="s">
        <v>83</v>
      </c>
      <c r="D124" s="221" t="s">
        <v>139</v>
      </c>
      <c r="E124" s="222" t="s">
        <v>140</v>
      </c>
      <c r="F124" s="223" t="s">
        <v>141</v>
      </c>
      <c r="G124" s="224" t="s">
        <v>142</v>
      </c>
      <c r="H124" s="225">
        <v>3116</v>
      </c>
      <c r="I124" s="226"/>
      <c r="J124" s="226"/>
      <c r="K124" s="227">
        <f>ROUND(P124*H124,2)</f>
        <v>0</v>
      </c>
      <c r="L124" s="223" t="s">
        <v>143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144</v>
      </c>
      <c r="AT124" s="233" t="s">
        <v>139</v>
      </c>
      <c r="AU124" s="233" t="s">
        <v>85</v>
      </c>
      <c r="AY124" s="17" t="s">
        <v>137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144</v>
      </c>
      <c r="BM124" s="233" t="s">
        <v>85</v>
      </c>
    </row>
    <row r="125" s="2" customFormat="1">
      <c r="A125" s="38"/>
      <c r="B125" s="39"/>
      <c r="C125" s="40"/>
      <c r="D125" s="235" t="s">
        <v>145</v>
      </c>
      <c r="E125" s="40"/>
      <c r="F125" s="236" t="s">
        <v>146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85</v>
      </c>
    </row>
    <row r="126" s="2" customFormat="1">
      <c r="A126" s="38"/>
      <c r="B126" s="39"/>
      <c r="C126" s="40"/>
      <c r="D126" s="240" t="s">
        <v>147</v>
      </c>
      <c r="E126" s="40"/>
      <c r="F126" s="241" t="s">
        <v>148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85</v>
      </c>
    </row>
    <row r="127" s="13" customFormat="1">
      <c r="A127" s="13"/>
      <c r="B127" s="242"/>
      <c r="C127" s="243"/>
      <c r="D127" s="235" t="s">
        <v>149</v>
      </c>
      <c r="E127" s="244" t="s">
        <v>1</v>
      </c>
      <c r="F127" s="245" t="s">
        <v>150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149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137</v>
      </c>
    </row>
    <row r="128" s="14" customFormat="1">
      <c r="A128" s="14"/>
      <c r="B128" s="252"/>
      <c r="C128" s="253"/>
      <c r="D128" s="235" t="s">
        <v>149</v>
      </c>
      <c r="E128" s="254" t="s">
        <v>1</v>
      </c>
      <c r="F128" s="255" t="s">
        <v>151</v>
      </c>
      <c r="G128" s="253"/>
      <c r="H128" s="256">
        <v>3116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149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137</v>
      </c>
    </row>
    <row r="129" s="15" customFormat="1">
      <c r="A129" s="15"/>
      <c r="B129" s="263"/>
      <c r="C129" s="264"/>
      <c r="D129" s="235" t="s">
        <v>149</v>
      </c>
      <c r="E129" s="265" t="s">
        <v>1</v>
      </c>
      <c r="F129" s="266" t="s">
        <v>152</v>
      </c>
      <c r="G129" s="264"/>
      <c r="H129" s="267">
        <v>3116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149</v>
      </c>
      <c r="AU129" s="273" t="s">
        <v>85</v>
      </c>
      <c r="AV129" s="15" t="s">
        <v>144</v>
      </c>
      <c r="AW129" s="15" t="s">
        <v>5</v>
      </c>
      <c r="AX129" s="15" t="s">
        <v>83</v>
      </c>
      <c r="AY129" s="273" t="s">
        <v>137</v>
      </c>
    </row>
    <row r="130" s="2" customFormat="1" ht="37.8" customHeight="1">
      <c r="A130" s="38"/>
      <c r="B130" s="39"/>
      <c r="C130" s="221" t="s">
        <v>85</v>
      </c>
      <c r="D130" s="221" t="s">
        <v>139</v>
      </c>
      <c r="E130" s="222" t="s">
        <v>153</v>
      </c>
      <c r="F130" s="223" t="s">
        <v>154</v>
      </c>
      <c r="G130" s="224" t="s">
        <v>155</v>
      </c>
      <c r="H130" s="225">
        <v>1780.6800000000001</v>
      </c>
      <c r="I130" s="226"/>
      <c r="J130" s="226"/>
      <c r="K130" s="227">
        <f>ROUND(P130*H130,2)</f>
        <v>0</v>
      </c>
      <c r="L130" s="223" t="s">
        <v>143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144</v>
      </c>
      <c r="AT130" s="233" t="s">
        <v>139</v>
      </c>
      <c r="AU130" s="233" t="s">
        <v>85</v>
      </c>
      <c r="AY130" s="17" t="s">
        <v>137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144</v>
      </c>
      <c r="BM130" s="233" t="s">
        <v>144</v>
      </c>
    </row>
    <row r="131" s="2" customFormat="1">
      <c r="A131" s="38"/>
      <c r="B131" s="39"/>
      <c r="C131" s="40"/>
      <c r="D131" s="235" t="s">
        <v>145</v>
      </c>
      <c r="E131" s="40"/>
      <c r="F131" s="236" t="s">
        <v>156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85</v>
      </c>
    </row>
    <row r="132" s="2" customFormat="1">
      <c r="A132" s="38"/>
      <c r="B132" s="39"/>
      <c r="C132" s="40"/>
      <c r="D132" s="240" t="s">
        <v>147</v>
      </c>
      <c r="E132" s="40"/>
      <c r="F132" s="241" t="s">
        <v>157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85</v>
      </c>
    </row>
    <row r="133" s="13" customFormat="1">
      <c r="A133" s="13"/>
      <c r="B133" s="242"/>
      <c r="C133" s="243"/>
      <c r="D133" s="235" t="s">
        <v>149</v>
      </c>
      <c r="E133" s="244" t="s">
        <v>1</v>
      </c>
      <c r="F133" s="245" t="s">
        <v>158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149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137</v>
      </c>
    </row>
    <row r="134" s="14" customFormat="1">
      <c r="A134" s="14"/>
      <c r="B134" s="252"/>
      <c r="C134" s="253"/>
      <c r="D134" s="235" t="s">
        <v>149</v>
      </c>
      <c r="E134" s="254" t="s">
        <v>1</v>
      </c>
      <c r="F134" s="255" t="s">
        <v>159</v>
      </c>
      <c r="G134" s="253"/>
      <c r="H134" s="256">
        <v>2647.9000000000001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149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137</v>
      </c>
    </row>
    <row r="135" s="13" customFormat="1">
      <c r="A135" s="13"/>
      <c r="B135" s="242"/>
      <c r="C135" s="243"/>
      <c r="D135" s="235" t="s">
        <v>149</v>
      </c>
      <c r="E135" s="244" t="s">
        <v>1</v>
      </c>
      <c r="F135" s="245" t="s">
        <v>160</v>
      </c>
      <c r="G135" s="243"/>
      <c r="H135" s="244" t="s">
        <v>1</v>
      </c>
      <c r="I135" s="246"/>
      <c r="J135" s="246"/>
      <c r="K135" s="243"/>
      <c r="L135" s="243"/>
      <c r="M135" s="247"/>
      <c r="N135" s="248"/>
      <c r="O135" s="249"/>
      <c r="P135" s="249"/>
      <c r="Q135" s="249"/>
      <c r="R135" s="249"/>
      <c r="S135" s="249"/>
      <c r="T135" s="249"/>
      <c r="U135" s="249"/>
      <c r="V135" s="249"/>
      <c r="W135" s="249"/>
      <c r="X135" s="250"/>
      <c r="Y135" s="13"/>
      <c r="Z135" s="13"/>
      <c r="AA135" s="13"/>
      <c r="AB135" s="13"/>
      <c r="AC135" s="13"/>
      <c r="AD135" s="13"/>
      <c r="AE135" s="13"/>
      <c r="AT135" s="251" t="s">
        <v>149</v>
      </c>
      <c r="AU135" s="251" t="s">
        <v>85</v>
      </c>
      <c r="AV135" s="13" t="s">
        <v>83</v>
      </c>
      <c r="AW135" s="13" t="s">
        <v>5</v>
      </c>
      <c r="AX135" s="13" t="s">
        <v>75</v>
      </c>
      <c r="AY135" s="251" t="s">
        <v>137</v>
      </c>
    </row>
    <row r="136" s="14" customFormat="1">
      <c r="A136" s="14"/>
      <c r="B136" s="252"/>
      <c r="C136" s="253"/>
      <c r="D136" s="235" t="s">
        <v>149</v>
      </c>
      <c r="E136" s="254" t="s">
        <v>1</v>
      </c>
      <c r="F136" s="255" t="s">
        <v>161</v>
      </c>
      <c r="G136" s="253"/>
      <c r="H136" s="256">
        <v>-867.22000000000003</v>
      </c>
      <c r="I136" s="257"/>
      <c r="J136" s="257"/>
      <c r="K136" s="253"/>
      <c r="L136" s="253"/>
      <c r="M136" s="258"/>
      <c r="N136" s="259"/>
      <c r="O136" s="260"/>
      <c r="P136" s="260"/>
      <c r="Q136" s="260"/>
      <c r="R136" s="260"/>
      <c r="S136" s="260"/>
      <c r="T136" s="260"/>
      <c r="U136" s="260"/>
      <c r="V136" s="260"/>
      <c r="W136" s="260"/>
      <c r="X136" s="261"/>
      <c r="Y136" s="14"/>
      <c r="Z136" s="14"/>
      <c r="AA136" s="14"/>
      <c r="AB136" s="14"/>
      <c r="AC136" s="14"/>
      <c r="AD136" s="14"/>
      <c r="AE136" s="14"/>
      <c r="AT136" s="262" t="s">
        <v>149</v>
      </c>
      <c r="AU136" s="262" t="s">
        <v>85</v>
      </c>
      <c r="AV136" s="14" t="s">
        <v>85</v>
      </c>
      <c r="AW136" s="14" t="s">
        <v>5</v>
      </c>
      <c r="AX136" s="14" t="s">
        <v>75</v>
      </c>
      <c r="AY136" s="262" t="s">
        <v>137</v>
      </c>
    </row>
    <row r="137" s="15" customFormat="1">
      <c r="A137" s="15"/>
      <c r="B137" s="263"/>
      <c r="C137" s="264"/>
      <c r="D137" s="235" t="s">
        <v>149</v>
      </c>
      <c r="E137" s="265" t="s">
        <v>1</v>
      </c>
      <c r="F137" s="266" t="s">
        <v>152</v>
      </c>
      <c r="G137" s="264"/>
      <c r="H137" s="267">
        <v>1780.6800000000001</v>
      </c>
      <c r="I137" s="268"/>
      <c r="J137" s="268"/>
      <c r="K137" s="264"/>
      <c r="L137" s="264"/>
      <c r="M137" s="269"/>
      <c r="N137" s="270"/>
      <c r="O137" s="271"/>
      <c r="P137" s="271"/>
      <c r="Q137" s="271"/>
      <c r="R137" s="271"/>
      <c r="S137" s="271"/>
      <c r="T137" s="271"/>
      <c r="U137" s="271"/>
      <c r="V137" s="271"/>
      <c r="W137" s="271"/>
      <c r="X137" s="272"/>
      <c r="Y137" s="15"/>
      <c r="Z137" s="15"/>
      <c r="AA137" s="15"/>
      <c r="AB137" s="15"/>
      <c r="AC137" s="15"/>
      <c r="AD137" s="15"/>
      <c r="AE137" s="15"/>
      <c r="AT137" s="273" t="s">
        <v>149</v>
      </c>
      <c r="AU137" s="273" t="s">
        <v>85</v>
      </c>
      <c r="AV137" s="15" t="s">
        <v>144</v>
      </c>
      <c r="AW137" s="15" t="s">
        <v>5</v>
      </c>
      <c r="AX137" s="15" t="s">
        <v>83</v>
      </c>
      <c r="AY137" s="273" t="s">
        <v>137</v>
      </c>
    </row>
    <row r="138" s="2" customFormat="1" ht="37.8" customHeight="1">
      <c r="A138" s="38"/>
      <c r="B138" s="39"/>
      <c r="C138" s="221" t="s">
        <v>162</v>
      </c>
      <c r="D138" s="221" t="s">
        <v>139</v>
      </c>
      <c r="E138" s="222" t="s">
        <v>163</v>
      </c>
      <c r="F138" s="223" t="s">
        <v>164</v>
      </c>
      <c r="G138" s="224" t="s">
        <v>155</v>
      </c>
      <c r="H138" s="225">
        <v>2208.9000000000001</v>
      </c>
      <c r="I138" s="226"/>
      <c r="J138" s="226"/>
      <c r="K138" s="227">
        <f>ROUND(P138*H138,2)</f>
        <v>0</v>
      </c>
      <c r="L138" s="223" t="s">
        <v>143</v>
      </c>
      <c r="M138" s="44"/>
      <c r="N138" s="228" t="s">
        <v>1</v>
      </c>
      <c r="O138" s="229" t="s">
        <v>38</v>
      </c>
      <c r="P138" s="230">
        <f>I138+J138</f>
        <v>0</v>
      </c>
      <c r="Q138" s="230">
        <f>ROUND(I138*H138,2)</f>
        <v>0</v>
      </c>
      <c r="R138" s="230">
        <f>ROUND(J138*H138,2)</f>
        <v>0</v>
      </c>
      <c r="S138" s="91"/>
      <c r="T138" s="231">
        <f>S138*H138</f>
        <v>0</v>
      </c>
      <c r="U138" s="231">
        <v>0</v>
      </c>
      <c r="V138" s="231">
        <f>U138*H138</f>
        <v>0</v>
      </c>
      <c r="W138" s="231">
        <v>0</v>
      </c>
      <c r="X138" s="232">
        <f>W138*H138</f>
        <v>0</v>
      </c>
      <c r="Y138" s="38"/>
      <c r="Z138" s="38"/>
      <c r="AA138" s="38"/>
      <c r="AB138" s="38"/>
      <c r="AC138" s="38"/>
      <c r="AD138" s="38"/>
      <c r="AE138" s="38"/>
      <c r="AR138" s="233" t="s">
        <v>144</v>
      </c>
      <c r="AT138" s="233" t="s">
        <v>139</v>
      </c>
      <c r="AU138" s="233" t="s">
        <v>85</v>
      </c>
      <c r="AY138" s="17" t="s">
        <v>137</v>
      </c>
      <c r="BE138" s="234">
        <f>IF(O138="základní",K138,0)</f>
        <v>0</v>
      </c>
      <c r="BF138" s="234">
        <f>IF(O138="snížená",K138,0)</f>
        <v>0</v>
      </c>
      <c r="BG138" s="234">
        <f>IF(O138="zákl. přenesená",K138,0)</f>
        <v>0</v>
      </c>
      <c r="BH138" s="234">
        <f>IF(O138="sníž. přenesená",K138,0)</f>
        <v>0</v>
      </c>
      <c r="BI138" s="234">
        <f>IF(O138="nulová",K138,0)</f>
        <v>0</v>
      </c>
      <c r="BJ138" s="17" t="s">
        <v>83</v>
      </c>
      <c r="BK138" s="234">
        <f>ROUND(P138*H138,2)</f>
        <v>0</v>
      </c>
      <c r="BL138" s="17" t="s">
        <v>144</v>
      </c>
      <c r="BM138" s="233" t="s">
        <v>165</v>
      </c>
    </row>
    <row r="139" s="2" customFormat="1">
      <c r="A139" s="38"/>
      <c r="B139" s="39"/>
      <c r="C139" s="40"/>
      <c r="D139" s="235" t="s">
        <v>145</v>
      </c>
      <c r="E139" s="40"/>
      <c r="F139" s="236" t="s">
        <v>164</v>
      </c>
      <c r="G139" s="40"/>
      <c r="H139" s="40"/>
      <c r="I139" s="237"/>
      <c r="J139" s="237"/>
      <c r="K139" s="40"/>
      <c r="L139" s="40"/>
      <c r="M139" s="44"/>
      <c r="N139" s="238"/>
      <c r="O139" s="239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145</v>
      </c>
      <c r="AU139" s="17" t="s">
        <v>85</v>
      </c>
    </row>
    <row r="140" s="2" customFormat="1">
      <c r="A140" s="38"/>
      <c r="B140" s="39"/>
      <c r="C140" s="40"/>
      <c r="D140" s="240" t="s">
        <v>147</v>
      </c>
      <c r="E140" s="40"/>
      <c r="F140" s="241" t="s">
        <v>166</v>
      </c>
      <c r="G140" s="40"/>
      <c r="H140" s="40"/>
      <c r="I140" s="237"/>
      <c r="J140" s="237"/>
      <c r="K140" s="40"/>
      <c r="L140" s="40"/>
      <c r="M140" s="44"/>
      <c r="N140" s="238"/>
      <c r="O140" s="239"/>
      <c r="P140" s="91"/>
      <c r="Q140" s="91"/>
      <c r="R140" s="91"/>
      <c r="S140" s="91"/>
      <c r="T140" s="91"/>
      <c r="U140" s="91"/>
      <c r="V140" s="91"/>
      <c r="W140" s="91"/>
      <c r="X140" s="92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85</v>
      </c>
    </row>
    <row r="141" s="13" customFormat="1">
      <c r="A141" s="13"/>
      <c r="B141" s="242"/>
      <c r="C141" s="243"/>
      <c r="D141" s="235" t="s">
        <v>149</v>
      </c>
      <c r="E141" s="244" t="s">
        <v>1</v>
      </c>
      <c r="F141" s="245" t="s">
        <v>158</v>
      </c>
      <c r="G141" s="243"/>
      <c r="H141" s="244" t="s">
        <v>1</v>
      </c>
      <c r="I141" s="246"/>
      <c r="J141" s="246"/>
      <c r="K141" s="243"/>
      <c r="L141" s="243"/>
      <c r="M141" s="247"/>
      <c r="N141" s="248"/>
      <c r="O141" s="249"/>
      <c r="P141" s="249"/>
      <c r="Q141" s="249"/>
      <c r="R141" s="249"/>
      <c r="S141" s="249"/>
      <c r="T141" s="249"/>
      <c r="U141" s="249"/>
      <c r="V141" s="249"/>
      <c r="W141" s="249"/>
      <c r="X141" s="250"/>
      <c r="Y141" s="13"/>
      <c r="Z141" s="13"/>
      <c r="AA141" s="13"/>
      <c r="AB141" s="13"/>
      <c r="AC141" s="13"/>
      <c r="AD141" s="13"/>
      <c r="AE141" s="13"/>
      <c r="AT141" s="251" t="s">
        <v>149</v>
      </c>
      <c r="AU141" s="251" t="s">
        <v>85</v>
      </c>
      <c r="AV141" s="13" t="s">
        <v>83</v>
      </c>
      <c r="AW141" s="13" t="s">
        <v>5</v>
      </c>
      <c r="AX141" s="13" t="s">
        <v>75</v>
      </c>
      <c r="AY141" s="251" t="s">
        <v>137</v>
      </c>
    </row>
    <row r="142" s="14" customFormat="1">
      <c r="A142" s="14"/>
      <c r="B142" s="252"/>
      <c r="C142" s="253"/>
      <c r="D142" s="235" t="s">
        <v>149</v>
      </c>
      <c r="E142" s="254" t="s">
        <v>1</v>
      </c>
      <c r="F142" s="255" t="s">
        <v>159</v>
      </c>
      <c r="G142" s="253"/>
      <c r="H142" s="256">
        <v>2647.9000000000001</v>
      </c>
      <c r="I142" s="257"/>
      <c r="J142" s="257"/>
      <c r="K142" s="253"/>
      <c r="L142" s="253"/>
      <c r="M142" s="258"/>
      <c r="N142" s="259"/>
      <c r="O142" s="260"/>
      <c r="P142" s="260"/>
      <c r="Q142" s="260"/>
      <c r="R142" s="260"/>
      <c r="S142" s="260"/>
      <c r="T142" s="260"/>
      <c r="U142" s="260"/>
      <c r="V142" s="260"/>
      <c r="W142" s="260"/>
      <c r="X142" s="261"/>
      <c r="Y142" s="14"/>
      <c r="Z142" s="14"/>
      <c r="AA142" s="14"/>
      <c r="AB142" s="14"/>
      <c r="AC142" s="14"/>
      <c r="AD142" s="14"/>
      <c r="AE142" s="14"/>
      <c r="AT142" s="262" t="s">
        <v>149</v>
      </c>
      <c r="AU142" s="262" t="s">
        <v>85</v>
      </c>
      <c r="AV142" s="14" t="s">
        <v>85</v>
      </c>
      <c r="AW142" s="14" t="s">
        <v>5</v>
      </c>
      <c r="AX142" s="14" t="s">
        <v>75</v>
      </c>
      <c r="AY142" s="262" t="s">
        <v>137</v>
      </c>
    </row>
    <row r="143" s="13" customFormat="1">
      <c r="A143" s="13"/>
      <c r="B143" s="242"/>
      <c r="C143" s="243"/>
      <c r="D143" s="235" t="s">
        <v>149</v>
      </c>
      <c r="E143" s="244" t="s">
        <v>1</v>
      </c>
      <c r="F143" s="245" t="s">
        <v>167</v>
      </c>
      <c r="G143" s="243"/>
      <c r="H143" s="244" t="s">
        <v>1</v>
      </c>
      <c r="I143" s="246"/>
      <c r="J143" s="246"/>
      <c r="K143" s="243"/>
      <c r="L143" s="243"/>
      <c r="M143" s="247"/>
      <c r="N143" s="248"/>
      <c r="O143" s="249"/>
      <c r="P143" s="249"/>
      <c r="Q143" s="249"/>
      <c r="R143" s="249"/>
      <c r="S143" s="249"/>
      <c r="T143" s="249"/>
      <c r="U143" s="249"/>
      <c r="V143" s="249"/>
      <c r="W143" s="249"/>
      <c r="X143" s="250"/>
      <c r="Y143" s="13"/>
      <c r="Z143" s="13"/>
      <c r="AA143" s="13"/>
      <c r="AB143" s="13"/>
      <c r="AC143" s="13"/>
      <c r="AD143" s="13"/>
      <c r="AE143" s="13"/>
      <c r="AT143" s="251" t="s">
        <v>149</v>
      </c>
      <c r="AU143" s="251" t="s">
        <v>85</v>
      </c>
      <c r="AV143" s="13" t="s">
        <v>83</v>
      </c>
      <c r="AW143" s="13" t="s">
        <v>5</v>
      </c>
      <c r="AX143" s="13" t="s">
        <v>75</v>
      </c>
      <c r="AY143" s="251" t="s">
        <v>137</v>
      </c>
    </row>
    <row r="144" s="14" customFormat="1">
      <c r="A144" s="14"/>
      <c r="B144" s="252"/>
      <c r="C144" s="253"/>
      <c r="D144" s="235" t="s">
        <v>149</v>
      </c>
      <c r="E144" s="254" t="s">
        <v>1</v>
      </c>
      <c r="F144" s="255" t="s">
        <v>168</v>
      </c>
      <c r="G144" s="253"/>
      <c r="H144" s="256">
        <v>-439</v>
      </c>
      <c r="I144" s="257"/>
      <c r="J144" s="257"/>
      <c r="K144" s="253"/>
      <c r="L144" s="253"/>
      <c r="M144" s="258"/>
      <c r="N144" s="259"/>
      <c r="O144" s="260"/>
      <c r="P144" s="260"/>
      <c r="Q144" s="260"/>
      <c r="R144" s="260"/>
      <c r="S144" s="260"/>
      <c r="T144" s="260"/>
      <c r="U144" s="260"/>
      <c r="V144" s="260"/>
      <c r="W144" s="260"/>
      <c r="X144" s="261"/>
      <c r="Y144" s="14"/>
      <c r="Z144" s="14"/>
      <c r="AA144" s="14"/>
      <c r="AB144" s="14"/>
      <c r="AC144" s="14"/>
      <c r="AD144" s="14"/>
      <c r="AE144" s="14"/>
      <c r="AT144" s="262" t="s">
        <v>149</v>
      </c>
      <c r="AU144" s="262" t="s">
        <v>85</v>
      </c>
      <c r="AV144" s="14" t="s">
        <v>85</v>
      </c>
      <c r="AW144" s="14" t="s">
        <v>5</v>
      </c>
      <c r="AX144" s="14" t="s">
        <v>75</v>
      </c>
      <c r="AY144" s="262" t="s">
        <v>137</v>
      </c>
    </row>
    <row r="145" s="15" customFormat="1">
      <c r="A145" s="15"/>
      <c r="B145" s="263"/>
      <c r="C145" s="264"/>
      <c r="D145" s="235" t="s">
        <v>149</v>
      </c>
      <c r="E145" s="265" t="s">
        <v>1</v>
      </c>
      <c r="F145" s="266" t="s">
        <v>152</v>
      </c>
      <c r="G145" s="264"/>
      <c r="H145" s="267">
        <v>2208.9000000000001</v>
      </c>
      <c r="I145" s="268"/>
      <c r="J145" s="268"/>
      <c r="K145" s="264"/>
      <c r="L145" s="264"/>
      <c r="M145" s="269"/>
      <c r="N145" s="270"/>
      <c r="O145" s="271"/>
      <c r="P145" s="271"/>
      <c r="Q145" s="271"/>
      <c r="R145" s="271"/>
      <c r="S145" s="271"/>
      <c r="T145" s="271"/>
      <c r="U145" s="271"/>
      <c r="V145" s="271"/>
      <c r="W145" s="271"/>
      <c r="X145" s="272"/>
      <c r="Y145" s="15"/>
      <c r="Z145" s="15"/>
      <c r="AA145" s="15"/>
      <c r="AB145" s="15"/>
      <c r="AC145" s="15"/>
      <c r="AD145" s="15"/>
      <c r="AE145" s="15"/>
      <c r="AT145" s="273" t="s">
        <v>149</v>
      </c>
      <c r="AU145" s="273" t="s">
        <v>85</v>
      </c>
      <c r="AV145" s="15" t="s">
        <v>144</v>
      </c>
      <c r="AW145" s="15" t="s">
        <v>5</v>
      </c>
      <c r="AX145" s="15" t="s">
        <v>83</v>
      </c>
      <c r="AY145" s="273" t="s">
        <v>137</v>
      </c>
    </row>
    <row r="146" s="2" customFormat="1" ht="37.8" customHeight="1">
      <c r="A146" s="38"/>
      <c r="B146" s="39"/>
      <c r="C146" s="221" t="s">
        <v>144</v>
      </c>
      <c r="D146" s="221" t="s">
        <v>139</v>
      </c>
      <c r="E146" s="222" t="s">
        <v>169</v>
      </c>
      <c r="F146" s="223" t="s">
        <v>170</v>
      </c>
      <c r="G146" s="224" t="s">
        <v>155</v>
      </c>
      <c r="H146" s="225">
        <v>10684.08</v>
      </c>
      <c r="I146" s="226"/>
      <c r="J146" s="226"/>
      <c r="K146" s="227">
        <f>ROUND(P146*H146,2)</f>
        <v>0</v>
      </c>
      <c r="L146" s="223" t="s">
        <v>143</v>
      </c>
      <c r="M146" s="44"/>
      <c r="N146" s="228" t="s">
        <v>1</v>
      </c>
      <c r="O146" s="229" t="s">
        <v>38</v>
      </c>
      <c r="P146" s="230">
        <f>I146+J146</f>
        <v>0</v>
      </c>
      <c r="Q146" s="230">
        <f>ROUND(I146*H146,2)</f>
        <v>0</v>
      </c>
      <c r="R146" s="230">
        <f>ROUND(J146*H146,2)</f>
        <v>0</v>
      </c>
      <c r="S146" s="91"/>
      <c r="T146" s="231">
        <f>S146*H146</f>
        <v>0</v>
      </c>
      <c r="U146" s="231">
        <v>0</v>
      </c>
      <c r="V146" s="231">
        <f>U146*H146</f>
        <v>0</v>
      </c>
      <c r="W146" s="231">
        <v>0</v>
      </c>
      <c r="X146" s="232">
        <f>W146*H146</f>
        <v>0</v>
      </c>
      <c r="Y146" s="38"/>
      <c r="Z146" s="38"/>
      <c r="AA146" s="38"/>
      <c r="AB146" s="38"/>
      <c r="AC146" s="38"/>
      <c r="AD146" s="38"/>
      <c r="AE146" s="38"/>
      <c r="AR146" s="233" t="s">
        <v>144</v>
      </c>
      <c r="AT146" s="233" t="s">
        <v>139</v>
      </c>
      <c r="AU146" s="233" t="s">
        <v>85</v>
      </c>
      <c r="AY146" s="17" t="s">
        <v>137</v>
      </c>
      <c r="BE146" s="234">
        <f>IF(O146="základní",K146,0)</f>
        <v>0</v>
      </c>
      <c r="BF146" s="234">
        <f>IF(O146="snížená",K146,0)</f>
        <v>0</v>
      </c>
      <c r="BG146" s="234">
        <f>IF(O146="zákl. přenesená",K146,0)</f>
        <v>0</v>
      </c>
      <c r="BH146" s="234">
        <f>IF(O146="sníž. přenesená",K146,0)</f>
        <v>0</v>
      </c>
      <c r="BI146" s="234">
        <f>IF(O146="nulová",K146,0)</f>
        <v>0</v>
      </c>
      <c r="BJ146" s="17" t="s">
        <v>83</v>
      </c>
      <c r="BK146" s="234">
        <f>ROUND(P146*H146,2)</f>
        <v>0</v>
      </c>
      <c r="BL146" s="17" t="s">
        <v>144</v>
      </c>
      <c r="BM146" s="233" t="s">
        <v>171</v>
      </c>
    </row>
    <row r="147" s="2" customFormat="1">
      <c r="A147" s="38"/>
      <c r="B147" s="39"/>
      <c r="C147" s="40"/>
      <c r="D147" s="235" t="s">
        <v>145</v>
      </c>
      <c r="E147" s="40"/>
      <c r="F147" s="236" t="s">
        <v>170</v>
      </c>
      <c r="G147" s="40"/>
      <c r="H147" s="40"/>
      <c r="I147" s="237"/>
      <c r="J147" s="237"/>
      <c r="K147" s="40"/>
      <c r="L147" s="40"/>
      <c r="M147" s="44"/>
      <c r="N147" s="238"/>
      <c r="O147" s="239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145</v>
      </c>
      <c r="AU147" s="17" t="s">
        <v>85</v>
      </c>
    </row>
    <row r="148" s="2" customFormat="1">
      <c r="A148" s="38"/>
      <c r="B148" s="39"/>
      <c r="C148" s="40"/>
      <c r="D148" s="240" t="s">
        <v>147</v>
      </c>
      <c r="E148" s="40"/>
      <c r="F148" s="241" t="s">
        <v>172</v>
      </c>
      <c r="G148" s="40"/>
      <c r="H148" s="40"/>
      <c r="I148" s="237"/>
      <c r="J148" s="237"/>
      <c r="K148" s="40"/>
      <c r="L148" s="40"/>
      <c r="M148" s="44"/>
      <c r="N148" s="238"/>
      <c r="O148" s="239"/>
      <c r="P148" s="91"/>
      <c r="Q148" s="91"/>
      <c r="R148" s="91"/>
      <c r="S148" s="91"/>
      <c r="T148" s="91"/>
      <c r="U148" s="91"/>
      <c r="V148" s="91"/>
      <c r="W148" s="91"/>
      <c r="X148" s="92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85</v>
      </c>
    </row>
    <row r="149" s="13" customFormat="1">
      <c r="A149" s="13"/>
      <c r="B149" s="242"/>
      <c r="C149" s="243"/>
      <c r="D149" s="235" t="s">
        <v>149</v>
      </c>
      <c r="E149" s="244" t="s">
        <v>1</v>
      </c>
      <c r="F149" s="245" t="s">
        <v>173</v>
      </c>
      <c r="G149" s="243"/>
      <c r="H149" s="244" t="s">
        <v>1</v>
      </c>
      <c r="I149" s="246"/>
      <c r="J149" s="246"/>
      <c r="K149" s="243"/>
      <c r="L149" s="243"/>
      <c r="M149" s="247"/>
      <c r="N149" s="248"/>
      <c r="O149" s="249"/>
      <c r="P149" s="249"/>
      <c r="Q149" s="249"/>
      <c r="R149" s="249"/>
      <c r="S149" s="249"/>
      <c r="T149" s="249"/>
      <c r="U149" s="249"/>
      <c r="V149" s="249"/>
      <c r="W149" s="249"/>
      <c r="X149" s="250"/>
      <c r="Y149" s="13"/>
      <c r="Z149" s="13"/>
      <c r="AA149" s="13"/>
      <c r="AB149" s="13"/>
      <c r="AC149" s="13"/>
      <c r="AD149" s="13"/>
      <c r="AE149" s="13"/>
      <c r="AT149" s="251" t="s">
        <v>149</v>
      </c>
      <c r="AU149" s="251" t="s">
        <v>85</v>
      </c>
      <c r="AV149" s="13" t="s">
        <v>83</v>
      </c>
      <c r="AW149" s="13" t="s">
        <v>5</v>
      </c>
      <c r="AX149" s="13" t="s">
        <v>75</v>
      </c>
      <c r="AY149" s="251" t="s">
        <v>137</v>
      </c>
    </row>
    <row r="150" s="14" customFormat="1">
      <c r="A150" s="14"/>
      <c r="B150" s="252"/>
      <c r="C150" s="253"/>
      <c r="D150" s="235" t="s">
        <v>149</v>
      </c>
      <c r="E150" s="254" t="s">
        <v>1</v>
      </c>
      <c r="F150" s="255" t="s">
        <v>174</v>
      </c>
      <c r="G150" s="253"/>
      <c r="H150" s="256">
        <v>10684.08</v>
      </c>
      <c r="I150" s="257"/>
      <c r="J150" s="257"/>
      <c r="K150" s="253"/>
      <c r="L150" s="253"/>
      <c r="M150" s="258"/>
      <c r="N150" s="259"/>
      <c r="O150" s="260"/>
      <c r="P150" s="260"/>
      <c r="Q150" s="260"/>
      <c r="R150" s="260"/>
      <c r="S150" s="260"/>
      <c r="T150" s="260"/>
      <c r="U150" s="260"/>
      <c r="V150" s="260"/>
      <c r="W150" s="260"/>
      <c r="X150" s="261"/>
      <c r="Y150" s="14"/>
      <c r="Z150" s="14"/>
      <c r="AA150" s="14"/>
      <c r="AB150" s="14"/>
      <c r="AC150" s="14"/>
      <c r="AD150" s="14"/>
      <c r="AE150" s="14"/>
      <c r="AT150" s="262" t="s">
        <v>149</v>
      </c>
      <c r="AU150" s="262" t="s">
        <v>85</v>
      </c>
      <c r="AV150" s="14" t="s">
        <v>85</v>
      </c>
      <c r="AW150" s="14" t="s">
        <v>5</v>
      </c>
      <c r="AX150" s="14" t="s">
        <v>75</v>
      </c>
      <c r="AY150" s="262" t="s">
        <v>137</v>
      </c>
    </row>
    <row r="151" s="15" customFormat="1">
      <c r="A151" s="15"/>
      <c r="B151" s="263"/>
      <c r="C151" s="264"/>
      <c r="D151" s="235" t="s">
        <v>149</v>
      </c>
      <c r="E151" s="265" t="s">
        <v>1</v>
      </c>
      <c r="F151" s="266" t="s">
        <v>152</v>
      </c>
      <c r="G151" s="264"/>
      <c r="H151" s="267">
        <v>10684.08</v>
      </c>
      <c r="I151" s="268"/>
      <c r="J151" s="268"/>
      <c r="K151" s="264"/>
      <c r="L151" s="264"/>
      <c r="M151" s="269"/>
      <c r="N151" s="270"/>
      <c r="O151" s="271"/>
      <c r="P151" s="271"/>
      <c r="Q151" s="271"/>
      <c r="R151" s="271"/>
      <c r="S151" s="271"/>
      <c r="T151" s="271"/>
      <c r="U151" s="271"/>
      <c r="V151" s="271"/>
      <c r="W151" s="271"/>
      <c r="X151" s="272"/>
      <c r="Y151" s="15"/>
      <c r="Z151" s="15"/>
      <c r="AA151" s="15"/>
      <c r="AB151" s="15"/>
      <c r="AC151" s="15"/>
      <c r="AD151" s="15"/>
      <c r="AE151" s="15"/>
      <c r="AT151" s="273" t="s">
        <v>149</v>
      </c>
      <c r="AU151" s="273" t="s">
        <v>85</v>
      </c>
      <c r="AV151" s="15" t="s">
        <v>144</v>
      </c>
      <c r="AW151" s="15" t="s">
        <v>5</v>
      </c>
      <c r="AX151" s="15" t="s">
        <v>83</v>
      </c>
      <c r="AY151" s="273" t="s">
        <v>137</v>
      </c>
    </row>
    <row r="152" s="2" customFormat="1" ht="24.15" customHeight="1">
      <c r="A152" s="38"/>
      <c r="B152" s="39"/>
      <c r="C152" s="221" t="s">
        <v>175</v>
      </c>
      <c r="D152" s="221" t="s">
        <v>139</v>
      </c>
      <c r="E152" s="222" t="s">
        <v>176</v>
      </c>
      <c r="F152" s="223" t="s">
        <v>177</v>
      </c>
      <c r="G152" s="224" t="s">
        <v>155</v>
      </c>
      <c r="H152" s="225">
        <v>1780.6800000000001</v>
      </c>
      <c r="I152" s="226"/>
      <c r="J152" s="226"/>
      <c r="K152" s="227">
        <f>ROUND(P152*H152,2)</f>
        <v>0</v>
      </c>
      <c r="L152" s="223" t="s">
        <v>143</v>
      </c>
      <c r="M152" s="44"/>
      <c r="N152" s="228" t="s">
        <v>1</v>
      </c>
      <c r="O152" s="229" t="s">
        <v>38</v>
      </c>
      <c r="P152" s="230">
        <f>I152+J152</f>
        <v>0</v>
      </c>
      <c r="Q152" s="230">
        <f>ROUND(I152*H152,2)</f>
        <v>0</v>
      </c>
      <c r="R152" s="230">
        <f>ROUND(J152*H152,2)</f>
        <v>0</v>
      </c>
      <c r="S152" s="91"/>
      <c r="T152" s="231">
        <f>S152*H152</f>
        <v>0</v>
      </c>
      <c r="U152" s="231">
        <v>0</v>
      </c>
      <c r="V152" s="231">
        <f>U152*H152</f>
        <v>0</v>
      </c>
      <c r="W152" s="231">
        <v>0</v>
      </c>
      <c r="X152" s="232">
        <f>W152*H152</f>
        <v>0</v>
      </c>
      <c r="Y152" s="38"/>
      <c r="Z152" s="38"/>
      <c r="AA152" s="38"/>
      <c r="AB152" s="38"/>
      <c r="AC152" s="38"/>
      <c r="AD152" s="38"/>
      <c r="AE152" s="38"/>
      <c r="AR152" s="233" t="s">
        <v>144</v>
      </c>
      <c r="AT152" s="233" t="s">
        <v>139</v>
      </c>
      <c r="AU152" s="233" t="s">
        <v>85</v>
      </c>
      <c r="AY152" s="17" t="s">
        <v>137</v>
      </c>
      <c r="BE152" s="234">
        <f>IF(O152="základní",K152,0)</f>
        <v>0</v>
      </c>
      <c r="BF152" s="234">
        <f>IF(O152="snížená",K152,0)</f>
        <v>0</v>
      </c>
      <c r="BG152" s="234">
        <f>IF(O152="zákl. přenesená",K152,0)</f>
        <v>0</v>
      </c>
      <c r="BH152" s="234">
        <f>IF(O152="sníž. přenesená",K152,0)</f>
        <v>0</v>
      </c>
      <c r="BI152" s="234">
        <f>IF(O152="nulová",K152,0)</f>
        <v>0</v>
      </c>
      <c r="BJ152" s="17" t="s">
        <v>83</v>
      </c>
      <c r="BK152" s="234">
        <f>ROUND(P152*H152,2)</f>
        <v>0</v>
      </c>
      <c r="BL152" s="17" t="s">
        <v>144</v>
      </c>
      <c r="BM152" s="233" t="s">
        <v>178</v>
      </c>
    </row>
    <row r="153" s="2" customFormat="1">
      <c r="A153" s="38"/>
      <c r="B153" s="39"/>
      <c r="C153" s="40"/>
      <c r="D153" s="235" t="s">
        <v>145</v>
      </c>
      <c r="E153" s="40"/>
      <c r="F153" s="236" t="s">
        <v>177</v>
      </c>
      <c r="G153" s="40"/>
      <c r="H153" s="40"/>
      <c r="I153" s="237"/>
      <c r="J153" s="237"/>
      <c r="K153" s="40"/>
      <c r="L153" s="40"/>
      <c r="M153" s="44"/>
      <c r="N153" s="238"/>
      <c r="O153" s="239"/>
      <c r="P153" s="91"/>
      <c r="Q153" s="91"/>
      <c r="R153" s="91"/>
      <c r="S153" s="91"/>
      <c r="T153" s="91"/>
      <c r="U153" s="91"/>
      <c r="V153" s="91"/>
      <c r="W153" s="91"/>
      <c r="X153" s="92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85</v>
      </c>
    </row>
    <row r="154" s="2" customFormat="1">
      <c r="A154" s="38"/>
      <c r="B154" s="39"/>
      <c r="C154" s="40"/>
      <c r="D154" s="240" t="s">
        <v>147</v>
      </c>
      <c r="E154" s="40"/>
      <c r="F154" s="241" t="s">
        <v>179</v>
      </c>
      <c r="G154" s="40"/>
      <c r="H154" s="40"/>
      <c r="I154" s="237"/>
      <c r="J154" s="237"/>
      <c r="K154" s="40"/>
      <c r="L154" s="40"/>
      <c r="M154" s="44"/>
      <c r="N154" s="238"/>
      <c r="O154" s="239"/>
      <c r="P154" s="91"/>
      <c r="Q154" s="91"/>
      <c r="R154" s="91"/>
      <c r="S154" s="91"/>
      <c r="T154" s="91"/>
      <c r="U154" s="91"/>
      <c r="V154" s="91"/>
      <c r="W154" s="91"/>
      <c r="X154" s="92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85</v>
      </c>
    </row>
    <row r="155" s="13" customFormat="1">
      <c r="A155" s="13"/>
      <c r="B155" s="242"/>
      <c r="C155" s="243"/>
      <c r="D155" s="235" t="s">
        <v>149</v>
      </c>
      <c r="E155" s="244" t="s">
        <v>1</v>
      </c>
      <c r="F155" s="245" t="s">
        <v>180</v>
      </c>
      <c r="G155" s="243"/>
      <c r="H155" s="244" t="s">
        <v>1</v>
      </c>
      <c r="I155" s="246"/>
      <c r="J155" s="246"/>
      <c r="K155" s="243"/>
      <c r="L155" s="243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3"/>
      <c r="Z155" s="13"/>
      <c r="AA155" s="13"/>
      <c r="AB155" s="13"/>
      <c r="AC155" s="13"/>
      <c r="AD155" s="13"/>
      <c r="AE155" s="13"/>
      <c r="AT155" s="251" t="s">
        <v>149</v>
      </c>
      <c r="AU155" s="251" t="s">
        <v>85</v>
      </c>
      <c r="AV155" s="13" t="s">
        <v>83</v>
      </c>
      <c r="AW155" s="13" t="s">
        <v>5</v>
      </c>
      <c r="AX155" s="13" t="s">
        <v>75</v>
      </c>
      <c r="AY155" s="251" t="s">
        <v>137</v>
      </c>
    </row>
    <row r="156" s="14" customFormat="1">
      <c r="A156" s="14"/>
      <c r="B156" s="252"/>
      <c r="C156" s="253"/>
      <c r="D156" s="235" t="s">
        <v>149</v>
      </c>
      <c r="E156" s="254" t="s">
        <v>1</v>
      </c>
      <c r="F156" s="255" t="s">
        <v>159</v>
      </c>
      <c r="G156" s="253"/>
      <c r="H156" s="256">
        <v>2647.9000000000001</v>
      </c>
      <c r="I156" s="257"/>
      <c r="J156" s="257"/>
      <c r="K156" s="253"/>
      <c r="L156" s="253"/>
      <c r="M156" s="258"/>
      <c r="N156" s="259"/>
      <c r="O156" s="260"/>
      <c r="P156" s="260"/>
      <c r="Q156" s="260"/>
      <c r="R156" s="260"/>
      <c r="S156" s="260"/>
      <c r="T156" s="260"/>
      <c r="U156" s="260"/>
      <c r="V156" s="260"/>
      <c r="W156" s="260"/>
      <c r="X156" s="261"/>
      <c r="Y156" s="14"/>
      <c r="Z156" s="14"/>
      <c r="AA156" s="14"/>
      <c r="AB156" s="14"/>
      <c r="AC156" s="14"/>
      <c r="AD156" s="14"/>
      <c r="AE156" s="14"/>
      <c r="AT156" s="262" t="s">
        <v>149</v>
      </c>
      <c r="AU156" s="262" t="s">
        <v>85</v>
      </c>
      <c r="AV156" s="14" t="s">
        <v>85</v>
      </c>
      <c r="AW156" s="14" t="s">
        <v>5</v>
      </c>
      <c r="AX156" s="14" t="s">
        <v>75</v>
      </c>
      <c r="AY156" s="262" t="s">
        <v>137</v>
      </c>
    </row>
    <row r="157" s="14" customFormat="1">
      <c r="A157" s="14"/>
      <c r="B157" s="252"/>
      <c r="C157" s="253"/>
      <c r="D157" s="235" t="s">
        <v>149</v>
      </c>
      <c r="E157" s="254" t="s">
        <v>1</v>
      </c>
      <c r="F157" s="255" t="s">
        <v>161</v>
      </c>
      <c r="G157" s="253"/>
      <c r="H157" s="256">
        <v>-867.22000000000003</v>
      </c>
      <c r="I157" s="257"/>
      <c r="J157" s="257"/>
      <c r="K157" s="253"/>
      <c r="L157" s="253"/>
      <c r="M157" s="258"/>
      <c r="N157" s="259"/>
      <c r="O157" s="260"/>
      <c r="P157" s="260"/>
      <c r="Q157" s="260"/>
      <c r="R157" s="260"/>
      <c r="S157" s="260"/>
      <c r="T157" s="260"/>
      <c r="U157" s="260"/>
      <c r="V157" s="260"/>
      <c r="W157" s="260"/>
      <c r="X157" s="261"/>
      <c r="Y157" s="14"/>
      <c r="Z157" s="14"/>
      <c r="AA157" s="14"/>
      <c r="AB157" s="14"/>
      <c r="AC157" s="14"/>
      <c r="AD157" s="14"/>
      <c r="AE157" s="14"/>
      <c r="AT157" s="262" t="s">
        <v>149</v>
      </c>
      <c r="AU157" s="262" t="s">
        <v>85</v>
      </c>
      <c r="AV157" s="14" t="s">
        <v>85</v>
      </c>
      <c r="AW157" s="14" t="s">
        <v>5</v>
      </c>
      <c r="AX157" s="14" t="s">
        <v>75</v>
      </c>
      <c r="AY157" s="262" t="s">
        <v>137</v>
      </c>
    </row>
    <row r="158" s="15" customFormat="1">
      <c r="A158" s="15"/>
      <c r="B158" s="263"/>
      <c r="C158" s="264"/>
      <c r="D158" s="235" t="s">
        <v>149</v>
      </c>
      <c r="E158" s="265" t="s">
        <v>1</v>
      </c>
      <c r="F158" s="266" t="s">
        <v>152</v>
      </c>
      <c r="G158" s="264"/>
      <c r="H158" s="267">
        <v>1780.6800000000001</v>
      </c>
      <c r="I158" s="268"/>
      <c r="J158" s="268"/>
      <c r="K158" s="264"/>
      <c r="L158" s="264"/>
      <c r="M158" s="269"/>
      <c r="N158" s="270"/>
      <c r="O158" s="271"/>
      <c r="P158" s="271"/>
      <c r="Q158" s="271"/>
      <c r="R158" s="271"/>
      <c r="S158" s="271"/>
      <c r="T158" s="271"/>
      <c r="U158" s="271"/>
      <c r="V158" s="271"/>
      <c r="W158" s="271"/>
      <c r="X158" s="272"/>
      <c r="Y158" s="15"/>
      <c r="Z158" s="15"/>
      <c r="AA158" s="15"/>
      <c r="AB158" s="15"/>
      <c r="AC158" s="15"/>
      <c r="AD158" s="15"/>
      <c r="AE158" s="15"/>
      <c r="AT158" s="273" t="s">
        <v>149</v>
      </c>
      <c r="AU158" s="273" t="s">
        <v>85</v>
      </c>
      <c r="AV158" s="15" t="s">
        <v>144</v>
      </c>
      <c r="AW158" s="15" t="s">
        <v>5</v>
      </c>
      <c r="AX158" s="15" t="s">
        <v>83</v>
      </c>
      <c r="AY158" s="273" t="s">
        <v>137</v>
      </c>
    </row>
    <row r="159" s="2" customFormat="1" ht="44.25" customHeight="1">
      <c r="A159" s="38"/>
      <c r="B159" s="39"/>
      <c r="C159" s="221" t="s">
        <v>165</v>
      </c>
      <c r="D159" s="221" t="s">
        <v>139</v>
      </c>
      <c r="E159" s="222" t="s">
        <v>181</v>
      </c>
      <c r="F159" s="223" t="s">
        <v>182</v>
      </c>
      <c r="G159" s="224" t="s">
        <v>183</v>
      </c>
      <c r="H159" s="225">
        <v>2938.1219999999998</v>
      </c>
      <c r="I159" s="226"/>
      <c r="J159" s="226"/>
      <c r="K159" s="227">
        <f>ROUND(P159*H159,2)</f>
        <v>0</v>
      </c>
      <c r="L159" s="223" t="s">
        <v>143</v>
      </c>
      <c r="M159" s="44"/>
      <c r="N159" s="228" t="s">
        <v>1</v>
      </c>
      <c r="O159" s="229" t="s">
        <v>38</v>
      </c>
      <c r="P159" s="230">
        <f>I159+J159</f>
        <v>0</v>
      </c>
      <c r="Q159" s="230">
        <f>ROUND(I159*H159,2)</f>
        <v>0</v>
      </c>
      <c r="R159" s="230">
        <f>ROUND(J159*H159,2)</f>
        <v>0</v>
      </c>
      <c r="S159" s="91"/>
      <c r="T159" s="231">
        <f>S159*H159</f>
        <v>0</v>
      </c>
      <c r="U159" s="231">
        <v>0</v>
      </c>
      <c r="V159" s="231">
        <f>U159*H159</f>
        <v>0</v>
      </c>
      <c r="W159" s="231">
        <v>0</v>
      </c>
      <c r="X159" s="232">
        <f>W159*H159</f>
        <v>0</v>
      </c>
      <c r="Y159" s="38"/>
      <c r="Z159" s="38"/>
      <c r="AA159" s="38"/>
      <c r="AB159" s="38"/>
      <c r="AC159" s="38"/>
      <c r="AD159" s="38"/>
      <c r="AE159" s="38"/>
      <c r="AR159" s="233" t="s">
        <v>144</v>
      </c>
      <c r="AT159" s="233" t="s">
        <v>139</v>
      </c>
      <c r="AU159" s="233" t="s">
        <v>85</v>
      </c>
      <c r="AY159" s="17" t="s">
        <v>137</v>
      </c>
      <c r="BE159" s="234">
        <f>IF(O159="základní",K159,0)</f>
        <v>0</v>
      </c>
      <c r="BF159" s="234">
        <f>IF(O159="snížená",K159,0)</f>
        <v>0</v>
      </c>
      <c r="BG159" s="234">
        <f>IF(O159="zákl. přenesená",K159,0)</f>
        <v>0</v>
      </c>
      <c r="BH159" s="234">
        <f>IF(O159="sníž. přenesená",K159,0)</f>
        <v>0</v>
      </c>
      <c r="BI159" s="234">
        <f>IF(O159="nulová",K159,0)</f>
        <v>0</v>
      </c>
      <c r="BJ159" s="17" t="s">
        <v>83</v>
      </c>
      <c r="BK159" s="234">
        <f>ROUND(P159*H159,2)</f>
        <v>0</v>
      </c>
      <c r="BL159" s="17" t="s">
        <v>144</v>
      </c>
      <c r="BM159" s="233" t="s">
        <v>9</v>
      </c>
    </row>
    <row r="160" s="2" customFormat="1">
      <c r="A160" s="38"/>
      <c r="B160" s="39"/>
      <c r="C160" s="40"/>
      <c r="D160" s="235" t="s">
        <v>145</v>
      </c>
      <c r="E160" s="40"/>
      <c r="F160" s="236" t="s">
        <v>182</v>
      </c>
      <c r="G160" s="40"/>
      <c r="H160" s="40"/>
      <c r="I160" s="237"/>
      <c r="J160" s="237"/>
      <c r="K160" s="40"/>
      <c r="L160" s="40"/>
      <c r="M160" s="44"/>
      <c r="N160" s="238"/>
      <c r="O160" s="239"/>
      <c r="P160" s="91"/>
      <c r="Q160" s="91"/>
      <c r="R160" s="91"/>
      <c r="S160" s="91"/>
      <c r="T160" s="91"/>
      <c r="U160" s="91"/>
      <c r="V160" s="91"/>
      <c r="W160" s="91"/>
      <c r="X160" s="92"/>
      <c r="Y160" s="38"/>
      <c r="Z160" s="38"/>
      <c r="AA160" s="38"/>
      <c r="AB160" s="38"/>
      <c r="AC160" s="38"/>
      <c r="AD160" s="38"/>
      <c r="AE160" s="38"/>
      <c r="AT160" s="17" t="s">
        <v>145</v>
      </c>
      <c r="AU160" s="17" t="s">
        <v>85</v>
      </c>
    </row>
    <row r="161" s="2" customFormat="1">
      <c r="A161" s="38"/>
      <c r="B161" s="39"/>
      <c r="C161" s="40"/>
      <c r="D161" s="240" t="s">
        <v>147</v>
      </c>
      <c r="E161" s="40"/>
      <c r="F161" s="241" t="s">
        <v>184</v>
      </c>
      <c r="G161" s="40"/>
      <c r="H161" s="40"/>
      <c r="I161" s="237"/>
      <c r="J161" s="237"/>
      <c r="K161" s="40"/>
      <c r="L161" s="40"/>
      <c r="M161" s="44"/>
      <c r="N161" s="238"/>
      <c r="O161" s="239"/>
      <c r="P161" s="91"/>
      <c r="Q161" s="91"/>
      <c r="R161" s="91"/>
      <c r="S161" s="91"/>
      <c r="T161" s="91"/>
      <c r="U161" s="91"/>
      <c r="V161" s="91"/>
      <c r="W161" s="91"/>
      <c r="X161" s="92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85</v>
      </c>
    </row>
    <row r="162" s="13" customFormat="1">
      <c r="A162" s="13"/>
      <c r="B162" s="242"/>
      <c r="C162" s="243"/>
      <c r="D162" s="235" t="s">
        <v>149</v>
      </c>
      <c r="E162" s="244" t="s">
        <v>1</v>
      </c>
      <c r="F162" s="245" t="s">
        <v>185</v>
      </c>
      <c r="G162" s="243"/>
      <c r="H162" s="244" t="s">
        <v>1</v>
      </c>
      <c r="I162" s="246"/>
      <c r="J162" s="246"/>
      <c r="K162" s="243"/>
      <c r="L162" s="243"/>
      <c r="M162" s="247"/>
      <c r="N162" s="248"/>
      <c r="O162" s="249"/>
      <c r="P162" s="249"/>
      <c r="Q162" s="249"/>
      <c r="R162" s="249"/>
      <c r="S162" s="249"/>
      <c r="T162" s="249"/>
      <c r="U162" s="249"/>
      <c r="V162" s="249"/>
      <c r="W162" s="249"/>
      <c r="X162" s="250"/>
      <c r="Y162" s="13"/>
      <c r="Z162" s="13"/>
      <c r="AA162" s="13"/>
      <c r="AB162" s="13"/>
      <c r="AC162" s="13"/>
      <c r="AD162" s="13"/>
      <c r="AE162" s="13"/>
      <c r="AT162" s="251" t="s">
        <v>149</v>
      </c>
      <c r="AU162" s="251" t="s">
        <v>85</v>
      </c>
      <c r="AV162" s="13" t="s">
        <v>83</v>
      </c>
      <c r="AW162" s="13" t="s">
        <v>5</v>
      </c>
      <c r="AX162" s="13" t="s">
        <v>75</v>
      </c>
      <c r="AY162" s="251" t="s">
        <v>137</v>
      </c>
    </row>
    <row r="163" s="14" customFormat="1">
      <c r="A163" s="14"/>
      <c r="B163" s="252"/>
      <c r="C163" s="253"/>
      <c r="D163" s="235" t="s">
        <v>149</v>
      </c>
      <c r="E163" s="254" t="s">
        <v>1</v>
      </c>
      <c r="F163" s="255" t="s">
        <v>186</v>
      </c>
      <c r="G163" s="253"/>
      <c r="H163" s="256">
        <v>2938.1219999999998</v>
      </c>
      <c r="I163" s="257"/>
      <c r="J163" s="257"/>
      <c r="K163" s="253"/>
      <c r="L163" s="253"/>
      <c r="M163" s="258"/>
      <c r="N163" s="259"/>
      <c r="O163" s="260"/>
      <c r="P163" s="260"/>
      <c r="Q163" s="260"/>
      <c r="R163" s="260"/>
      <c r="S163" s="260"/>
      <c r="T163" s="260"/>
      <c r="U163" s="260"/>
      <c r="V163" s="260"/>
      <c r="W163" s="260"/>
      <c r="X163" s="261"/>
      <c r="Y163" s="14"/>
      <c r="Z163" s="14"/>
      <c r="AA163" s="14"/>
      <c r="AB163" s="14"/>
      <c r="AC163" s="14"/>
      <c r="AD163" s="14"/>
      <c r="AE163" s="14"/>
      <c r="AT163" s="262" t="s">
        <v>149</v>
      </c>
      <c r="AU163" s="262" t="s">
        <v>85</v>
      </c>
      <c r="AV163" s="14" t="s">
        <v>85</v>
      </c>
      <c r="AW163" s="14" t="s">
        <v>5</v>
      </c>
      <c r="AX163" s="14" t="s">
        <v>75</v>
      </c>
      <c r="AY163" s="262" t="s">
        <v>137</v>
      </c>
    </row>
    <row r="164" s="15" customFormat="1">
      <c r="A164" s="15"/>
      <c r="B164" s="263"/>
      <c r="C164" s="264"/>
      <c r="D164" s="235" t="s">
        <v>149</v>
      </c>
      <c r="E164" s="265" t="s">
        <v>1</v>
      </c>
      <c r="F164" s="266" t="s">
        <v>152</v>
      </c>
      <c r="G164" s="264"/>
      <c r="H164" s="267">
        <v>2938.1219999999998</v>
      </c>
      <c r="I164" s="268"/>
      <c r="J164" s="268"/>
      <c r="K164" s="264"/>
      <c r="L164" s="264"/>
      <c r="M164" s="269"/>
      <c r="N164" s="270"/>
      <c r="O164" s="271"/>
      <c r="P164" s="271"/>
      <c r="Q164" s="271"/>
      <c r="R164" s="271"/>
      <c r="S164" s="271"/>
      <c r="T164" s="271"/>
      <c r="U164" s="271"/>
      <c r="V164" s="271"/>
      <c r="W164" s="271"/>
      <c r="X164" s="272"/>
      <c r="Y164" s="15"/>
      <c r="Z164" s="15"/>
      <c r="AA164" s="15"/>
      <c r="AB164" s="15"/>
      <c r="AC164" s="15"/>
      <c r="AD164" s="15"/>
      <c r="AE164" s="15"/>
      <c r="AT164" s="273" t="s">
        <v>149</v>
      </c>
      <c r="AU164" s="273" t="s">
        <v>85</v>
      </c>
      <c r="AV164" s="15" t="s">
        <v>144</v>
      </c>
      <c r="AW164" s="15" t="s">
        <v>5</v>
      </c>
      <c r="AX164" s="15" t="s">
        <v>83</v>
      </c>
      <c r="AY164" s="273" t="s">
        <v>137</v>
      </c>
    </row>
    <row r="165" s="2" customFormat="1" ht="24.15" customHeight="1">
      <c r="A165" s="38"/>
      <c r="B165" s="39"/>
      <c r="C165" s="221" t="s">
        <v>187</v>
      </c>
      <c r="D165" s="221" t="s">
        <v>139</v>
      </c>
      <c r="E165" s="222" t="s">
        <v>188</v>
      </c>
      <c r="F165" s="223" t="s">
        <v>189</v>
      </c>
      <c r="G165" s="224" t="s">
        <v>155</v>
      </c>
      <c r="H165" s="225">
        <v>439</v>
      </c>
      <c r="I165" s="226"/>
      <c r="J165" s="226"/>
      <c r="K165" s="227">
        <f>ROUND(P165*H165,2)</f>
        <v>0</v>
      </c>
      <c r="L165" s="223" t="s">
        <v>143</v>
      </c>
      <c r="M165" s="44"/>
      <c r="N165" s="228" t="s">
        <v>1</v>
      </c>
      <c r="O165" s="229" t="s">
        <v>38</v>
      </c>
      <c r="P165" s="230">
        <f>I165+J165</f>
        <v>0</v>
      </c>
      <c r="Q165" s="230">
        <f>ROUND(I165*H165,2)</f>
        <v>0</v>
      </c>
      <c r="R165" s="230">
        <f>ROUND(J165*H165,2)</f>
        <v>0</v>
      </c>
      <c r="S165" s="91"/>
      <c r="T165" s="231">
        <f>S165*H165</f>
        <v>0</v>
      </c>
      <c r="U165" s="231">
        <v>0</v>
      </c>
      <c r="V165" s="231">
        <f>U165*H165</f>
        <v>0</v>
      </c>
      <c r="W165" s="231">
        <v>0</v>
      </c>
      <c r="X165" s="232">
        <f>W165*H165</f>
        <v>0</v>
      </c>
      <c r="Y165" s="38"/>
      <c r="Z165" s="38"/>
      <c r="AA165" s="38"/>
      <c r="AB165" s="38"/>
      <c r="AC165" s="38"/>
      <c r="AD165" s="38"/>
      <c r="AE165" s="38"/>
      <c r="AR165" s="233" t="s">
        <v>144</v>
      </c>
      <c r="AT165" s="233" t="s">
        <v>139</v>
      </c>
      <c r="AU165" s="233" t="s">
        <v>85</v>
      </c>
      <c r="AY165" s="17" t="s">
        <v>137</v>
      </c>
      <c r="BE165" s="234">
        <f>IF(O165="základní",K165,0)</f>
        <v>0</v>
      </c>
      <c r="BF165" s="234">
        <f>IF(O165="snížená",K165,0)</f>
        <v>0</v>
      </c>
      <c r="BG165" s="234">
        <f>IF(O165="zákl. přenesená",K165,0)</f>
        <v>0</v>
      </c>
      <c r="BH165" s="234">
        <f>IF(O165="sníž. přenesená",K165,0)</f>
        <v>0</v>
      </c>
      <c r="BI165" s="234">
        <f>IF(O165="nulová",K165,0)</f>
        <v>0</v>
      </c>
      <c r="BJ165" s="17" t="s">
        <v>83</v>
      </c>
      <c r="BK165" s="234">
        <f>ROUND(P165*H165,2)</f>
        <v>0</v>
      </c>
      <c r="BL165" s="17" t="s">
        <v>144</v>
      </c>
      <c r="BM165" s="233" t="s">
        <v>190</v>
      </c>
    </row>
    <row r="166" s="2" customFormat="1">
      <c r="A166" s="38"/>
      <c r="B166" s="39"/>
      <c r="C166" s="40"/>
      <c r="D166" s="235" t="s">
        <v>145</v>
      </c>
      <c r="E166" s="40"/>
      <c r="F166" s="236" t="s">
        <v>189</v>
      </c>
      <c r="G166" s="40"/>
      <c r="H166" s="40"/>
      <c r="I166" s="237"/>
      <c r="J166" s="237"/>
      <c r="K166" s="40"/>
      <c r="L166" s="40"/>
      <c r="M166" s="44"/>
      <c r="N166" s="238"/>
      <c r="O166" s="239"/>
      <c r="P166" s="91"/>
      <c r="Q166" s="91"/>
      <c r="R166" s="91"/>
      <c r="S166" s="91"/>
      <c r="T166" s="91"/>
      <c r="U166" s="91"/>
      <c r="V166" s="91"/>
      <c r="W166" s="91"/>
      <c r="X166" s="92"/>
      <c r="Y166" s="38"/>
      <c r="Z166" s="38"/>
      <c r="AA166" s="38"/>
      <c r="AB166" s="38"/>
      <c r="AC166" s="38"/>
      <c r="AD166" s="38"/>
      <c r="AE166" s="38"/>
      <c r="AT166" s="17" t="s">
        <v>145</v>
      </c>
      <c r="AU166" s="17" t="s">
        <v>85</v>
      </c>
    </row>
    <row r="167" s="2" customFormat="1">
      <c r="A167" s="38"/>
      <c r="B167" s="39"/>
      <c r="C167" s="40"/>
      <c r="D167" s="240" t="s">
        <v>147</v>
      </c>
      <c r="E167" s="40"/>
      <c r="F167" s="241" t="s">
        <v>191</v>
      </c>
      <c r="G167" s="40"/>
      <c r="H167" s="40"/>
      <c r="I167" s="237"/>
      <c r="J167" s="237"/>
      <c r="K167" s="40"/>
      <c r="L167" s="40"/>
      <c r="M167" s="44"/>
      <c r="N167" s="238"/>
      <c r="O167" s="239"/>
      <c r="P167" s="91"/>
      <c r="Q167" s="91"/>
      <c r="R167" s="91"/>
      <c r="S167" s="91"/>
      <c r="T167" s="91"/>
      <c r="U167" s="91"/>
      <c r="V167" s="91"/>
      <c r="W167" s="91"/>
      <c r="X167" s="92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85</v>
      </c>
    </row>
    <row r="168" s="13" customFormat="1">
      <c r="A168" s="13"/>
      <c r="B168" s="242"/>
      <c r="C168" s="243"/>
      <c r="D168" s="235" t="s">
        <v>149</v>
      </c>
      <c r="E168" s="244" t="s">
        <v>1</v>
      </c>
      <c r="F168" s="245" t="s">
        <v>192</v>
      </c>
      <c r="G168" s="243"/>
      <c r="H168" s="244" t="s">
        <v>1</v>
      </c>
      <c r="I168" s="246"/>
      <c r="J168" s="246"/>
      <c r="K168" s="243"/>
      <c r="L168" s="243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3"/>
      <c r="Z168" s="13"/>
      <c r="AA168" s="13"/>
      <c r="AB168" s="13"/>
      <c r="AC168" s="13"/>
      <c r="AD168" s="13"/>
      <c r="AE168" s="13"/>
      <c r="AT168" s="251" t="s">
        <v>149</v>
      </c>
      <c r="AU168" s="251" t="s">
        <v>85</v>
      </c>
      <c r="AV168" s="13" t="s">
        <v>83</v>
      </c>
      <c r="AW168" s="13" t="s">
        <v>5</v>
      </c>
      <c r="AX168" s="13" t="s">
        <v>75</v>
      </c>
      <c r="AY168" s="251" t="s">
        <v>137</v>
      </c>
    </row>
    <row r="169" s="14" customFormat="1">
      <c r="A169" s="14"/>
      <c r="B169" s="252"/>
      <c r="C169" s="253"/>
      <c r="D169" s="235" t="s">
        <v>149</v>
      </c>
      <c r="E169" s="254" t="s">
        <v>1</v>
      </c>
      <c r="F169" s="255" t="s">
        <v>193</v>
      </c>
      <c r="G169" s="253"/>
      <c r="H169" s="256">
        <v>439</v>
      </c>
      <c r="I169" s="257"/>
      <c r="J169" s="257"/>
      <c r="K169" s="253"/>
      <c r="L169" s="253"/>
      <c r="M169" s="258"/>
      <c r="N169" s="259"/>
      <c r="O169" s="260"/>
      <c r="P169" s="260"/>
      <c r="Q169" s="260"/>
      <c r="R169" s="260"/>
      <c r="S169" s="260"/>
      <c r="T169" s="260"/>
      <c r="U169" s="260"/>
      <c r="V169" s="260"/>
      <c r="W169" s="260"/>
      <c r="X169" s="261"/>
      <c r="Y169" s="14"/>
      <c r="Z169" s="14"/>
      <c r="AA169" s="14"/>
      <c r="AB169" s="14"/>
      <c r="AC169" s="14"/>
      <c r="AD169" s="14"/>
      <c r="AE169" s="14"/>
      <c r="AT169" s="262" t="s">
        <v>149</v>
      </c>
      <c r="AU169" s="262" t="s">
        <v>85</v>
      </c>
      <c r="AV169" s="14" t="s">
        <v>85</v>
      </c>
      <c r="AW169" s="14" t="s">
        <v>5</v>
      </c>
      <c r="AX169" s="14" t="s">
        <v>75</v>
      </c>
      <c r="AY169" s="262" t="s">
        <v>137</v>
      </c>
    </row>
    <row r="170" s="15" customFormat="1">
      <c r="A170" s="15"/>
      <c r="B170" s="263"/>
      <c r="C170" s="264"/>
      <c r="D170" s="235" t="s">
        <v>149</v>
      </c>
      <c r="E170" s="265" t="s">
        <v>1</v>
      </c>
      <c r="F170" s="266" t="s">
        <v>152</v>
      </c>
      <c r="G170" s="264"/>
      <c r="H170" s="267">
        <v>439</v>
      </c>
      <c r="I170" s="268"/>
      <c r="J170" s="268"/>
      <c r="K170" s="264"/>
      <c r="L170" s="264"/>
      <c r="M170" s="269"/>
      <c r="N170" s="270"/>
      <c r="O170" s="271"/>
      <c r="P170" s="271"/>
      <c r="Q170" s="271"/>
      <c r="R170" s="271"/>
      <c r="S170" s="271"/>
      <c r="T170" s="271"/>
      <c r="U170" s="271"/>
      <c r="V170" s="271"/>
      <c r="W170" s="271"/>
      <c r="X170" s="272"/>
      <c r="Y170" s="15"/>
      <c r="Z170" s="15"/>
      <c r="AA170" s="15"/>
      <c r="AB170" s="15"/>
      <c r="AC170" s="15"/>
      <c r="AD170" s="15"/>
      <c r="AE170" s="15"/>
      <c r="AT170" s="273" t="s">
        <v>149</v>
      </c>
      <c r="AU170" s="273" t="s">
        <v>85</v>
      </c>
      <c r="AV170" s="15" t="s">
        <v>144</v>
      </c>
      <c r="AW170" s="15" t="s">
        <v>5</v>
      </c>
      <c r="AX170" s="15" t="s">
        <v>83</v>
      </c>
      <c r="AY170" s="273" t="s">
        <v>137</v>
      </c>
    </row>
    <row r="171" s="2" customFormat="1" ht="24.15" customHeight="1">
      <c r="A171" s="38"/>
      <c r="B171" s="39"/>
      <c r="C171" s="221" t="s">
        <v>171</v>
      </c>
      <c r="D171" s="221" t="s">
        <v>139</v>
      </c>
      <c r="E171" s="222" t="s">
        <v>194</v>
      </c>
      <c r="F171" s="223" t="s">
        <v>195</v>
      </c>
      <c r="G171" s="224" t="s">
        <v>142</v>
      </c>
      <c r="H171" s="225">
        <v>6865</v>
      </c>
      <c r="I171" s="226"/>
      <c r="J171" s="226"/>
      <c r="K171" s="227">
        <f>ROUND(P171*H171,2)</f>
        <v>0</v>
      </c>
      <c r="L171" s="223" t="s">
        <v>143</v>
      </c>
      <c r="M171" s="44"/>
      <c r="N171" s="228" t="s">
        <v>1</v>
      </c>
      <c r="O171" s="229" t="s">
        <v>38</v>
      </c>
      <c r="P171" s="230">
        <f>I171+J171</f>
        <v>0</v>
      </c>
      <c r="Q171" s="230">
        <f>ROUND(I171*H171,2)</f>
        <v>0</v>
      </c>
      <c r="R171" s="230">
        <f>ROUND(J171*H171,2)</f>
        <v>0</v>
      </c>
      <c r="S171" s="91"/>
      <c r="T171" s="231">
        <f>S171*H171</f>
        <v>0</v>
      </c>
      <c r="U171" s="231">
        <v>0</v>
      </c>
      <c r="V171" s="231">
        <f>U171*H171</f>
        <v>0</v>
      </c>
      <c r="W171" s="231">
        <v>0</v>
      </c>
      <c r="X171" s="232">
        <f>W171*H171</f>
        <v>0</v>
      </c>
      <c r="Y171" s="38"/>
      <c r="Z171" s="38"/>
      <c r="AA171" s="38"/>
      <c r="AB171" s="38"/>
      <c r="AC171" s="38"/>
      <c r="AD171" s="38"/>
      <c r="AE171" s="38"/>
      <c r="AR171" s="233" t="s">
        <v>144</v>
      </c>
      <c r="AT171" s="233" t="s">
        <v>139</v>
      </c>
      <c r="AU171" s="233" t="s">
        <v>85</v>
      </c>
      <c r="AY171" s="17" t="s">
        <v>137</v>
      </c>
      <c r="BE171" s="234">
        <f>IF(O171="základní",K171,0)</f>
        <v>0</v>
      </c>
      <c r="BF171" s="234">
        <f>IF(O171="snížená",K171,0)</f>
        <v>0</v>
      </c>
      <c r="BG171" s="234">
        <f>IF(O171="zákl. přenesená",K171,0)</f>
        <v>0</v>
      </c>
      <c r="BH171" s="234">
        <f>IF(O171="sníž. přenesená",K171,0)</f>
        <v>0</v>
      </c>
      <c r="BI171" s="234">
        <f>IF(O171="nulová",K171,0)</f>
        <v>0</v>
      </c>
      <c r="BJ171" s="17" t="s">
        <v>83</v>
      </c>
      <c r="BK171" s="234">
        <f>ROUND(P171*H171,2)</f>
        <v>0</v>
      </c>
      <c r="BL171" s="17" t="s">
        <v>144</v>
      </c>
      <c r="BM171" s="233" t="s">
        <v>196</v>
      </c>
    </row>
    <row r="172" s="2" customFormat="1">
      <c r="A172" s="38"/>
      <c r="B172" s="39"/>
      <c r="C172" s="40"/>
      <c r="D172" s="235" t="s">
        <v>145</v>
      </c>
      <c r="E172" s="40"/>
      <c r="F172" s="236" t="s">
        <v>195</v>
      </c>
      <c r="G172" s="40"/>
      <c r="H172" s="40"/>
      <c r="I172" s="237"/>
      <c r="J172" s="237"/>
      <c r="K172" s="40"/>
      <c r="L172" s="40"/>
      <c r="M172" s="44"/>
      <c r="N172" s="238"/>
      <c r="O172" s="239"/>
      <c r="P172" s="91"/>
      <c r="Q172" s="91"/>
      <c r="R172" s="91"/>
      <c r="S172" s="91"/>
      <c r="T172" s="91"/>
      <c r="U172" s="91"/>
      <c r="V172" s="91"/>
      <c r="W172" s="91"/>
      <c r="X172" s="92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85</v>
      </c>
    </row>
    <row r="173" s="2" customFormat="1">
      <c r="A173" s="38"/>
      <c r="B173" s="39"/>
      <c r="C173" s="40"/>
      <c r="D173" s="240" t="s">
        <v>147</v>
      </c>
      <c r="E173" s="40"/>
      <c r="F173" s="241" t="s">
        <v>197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85</v>
      </c>
    </row>
    <row r="174" s="13" customFormat="1">
      <c r="A174" s="13"/>
      <c r="B174" s="242"/>
      <c r="C174" s="243"/>
      <c r="D174" s="235" t="s">
        <v>149</v>
      </c>
      <c r="E174" s="244" t="s">
        <v>1</v>
      </c>
      <c r="F174" s="245" t="s">
        <v>198</v>
      </c>
      <c r="G174" s="243"/>
      <c r="H174" s="244" t="s">
        <v>1</v>
      </c>
      <c r="I174" s="246"/>
      <c r="J174" s="246"/>
      <c r="K174" s="243"/>
      <c r="L174" s="243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Y174" s="13"/>
      <c r="Z174" s="13"/>
      <c r="AA174" s="13"/>
      <c r="AB174" s="13"/>
      <c r="AC174" s="13"/>
      <c r="AD174" s="13"/>
      <c r="AE174" s="13"/>
      <c r="AT174" s="251" t="s">
        <v>149</v>
      </c>
      <c r="AU174" s="251" t="s">
        <v>85</v>
      </c>
      <c r="AV174" s="13" t="s">
        <v>83</v>
      </c>
      <c r="AW174" s="13" t="s">
        <v>5</v>
      </c>
      <c r="AX174" s="13" t="s">
        <v>75</v>
      </c>
      <c r="AY174" s="251" t="s">
        <v>137</v>
      </c>
    </row>
    <row r="175" s="14" customFormat="1">
      <c r="A175" s="14"/>
      <c r="B175" s="252"/>
      <c r="C175" s="253"/>
      <c r="D175" s="235" t="s">
        <v>149</v>
      </c>
      <c r="E175" s="254" t="s">
        <v>1</v>
      </c>
      <c r="F175" s="255" t="s">
        <v>199</v>
      </c>
      <c r="G175" s="253"/>
      <c r="H175" s="256">
        <v>6865</v>
      </c>
      <c r="I175" s="257"/>
      <c r="J175" s="257"/>
      <c r="K175" s="253"/>
      <c r="L175" s="253"/>
      <c r="M175" s="258"/>
      <c r="N175" s="259"/>
      <c r="O175" s="260"/>
      <c r="P175" s="260"/>
      <c r="Q175" s="260"/>
      <c r="R175" s="260"/>
      <c r="S175" s="260"/>
      <c r="T175" s="260"/>
      <c r="U175" s="260"/>
      <c r="V175" s="260"/>
      <c r="W175" s="260"/>
      <c r="X175" s="261"/>
      <c r="Y175" s="14"/>
      <c r="Z175" s="14"/>
      <c r="AA175" s="14"/>
      <c r="AB175" s="14"/>
      <c r="AC175" s="14"/>
      <c r="AD175" s="14"/>
      <c r="AE175" s="14"/>
      <c r="AT175" s="262" t="s">
        <v>149</v>
      </c>
      <c r="AU175" s="262" t="s">
        <v>85</v>
      </c>
      <c r="AV175" s="14" t="s">
        <v>85</v>
      </c>
      <c r="AW175" s="14" t="s">
        <v>5</v>
      </c>
      <c r="AX175" s="14" t="s">
        <v>75</v>
      </c>
      <c r="AY175" s="262" t="s">
        <v>137</v>
      </c>
    </row>
    <row r="176" s="15" customFormat="1">
      <c r="A176" s="15"/>
      <c r="B176" s="263"/>
      <c r="C176" s="264"/>
      <c r="D176" s="235" t="s">
        <v>149</v>
      </c>
      <c r="E176" s="265" t="s">
        <v>1</v>
      </c>
      <c r="F176" s="266" t="s">
        <v>152</v>
      </c>
      <c r="G176" s="264"/>
      <c r="H176" s="267">
        <v>6865</v>
      </c>
      <c r="I176" s="268"/>
      <c r="J176" s="268"/>
      <c r="K176" s="264"/>
      <c r="L176" s="264"/>
      <c r="M176" s="269"/>
      <c r="N176" s="270"/>
      <c r="O176" s="271"/>
      <c r="P176" s="271"/>
      <c r="Q176" s="271"/>
      <c r="R176" s="271"/>
      <c r="S176" s="271"/>
      <c r="T176" s="271"/>
      <c r="U176" s="271"/>
      <c r="V176" s="271"/>
      <c r="W176" s="271"/>
      <c r="X176" s="272"/>
      <c r="Y176" s="15"/>
      <c r="Z176" s="15"/>
      <c r="AA176" s="15"/>
      <c r="AB176" s="15"/>
      <c r="AC176" s="15"/>
      <c r="AD176" s="15"/>
      <c r="AE176" s="15"/>
      <c r="AT176" s="273" t="s">
        <v>149</v>
      </c>
      <c r="AU176" s="273" t="s">
        <v>85</v>
      </c>
      <c r="AV176" s="15" t="s">
        <v>144</v>
      </c>
      <c r="AW176" s="15" t="s">
        <v>5</v>
      </c>
      <c r="AX176" s="15" t="s">
        <v>83</v>
      </c>
      <c r="AY176" s="273" t="s">
        <v>137</v>
      </c>
    </row>
    <row r="177" s="12" customFormat="1" ht="22.8" customHeight="1">
      <c r="A177" s="12"/>
      <c r="B177" s="204"/>
      <c r="C177" s="205"/>
      <c r="D177" s="206" t="s">
        <v>74</v>
      </c>
      <c r="E177" s="219" t="s">
        <v>175</v>
      </c>
      <c r="F177" s="219" t="s">
        <v>200</v>
      </c>
      <c r="G177" s="205"/>
      <c r="H177" s="205"/>
      <c r="I177" s="208"/>
      <c r="J177" s="208"/>
      <c r="K177" s="220">
        <f>BK177</f>
        <v>0</v>
      </c>
      <c r="L177" s="205"/>
      <c r="M177" s="210"/>
      <c r="N177" s="211"/>
      <c r="O177" s="212"/>
      <c r="P177" s="212"/>
      <c r="Q177" s="213">
        <f>SUM(Q178:Q242)</f>
        <v>0</v>
      </c>
      <c r="R177" s="213">
        <f>SUM(R178:R242)</f>
        <v>0</v>
      </c>
      <c r="S177" s="212"/>
      <c r="T177" s="214">
        <f>SUM(T178:T242)</f>
        <v>0</v>
      </c>
      <c r="U177" s="212"/>
      <c r="V177" s="214">
        <f>SUM(V178:V242)</f>
        <v>7101.4467725000004</v>
      </c>
      <c r="W177" s="212"/>
      <c r="X177" s="215">
        <f>SUM(X178:X242)</f>
        <v>0</v>
      </c>
      <c r="Y177" s="12"/>
      <c r="Z177" s="12"/>
      <c r="AA177" s="12"/>
      <c r="AB177" s="12"/>
      <c r="AC177" s="12"/>
      <c r="AD177" s="12"/>
      <c r="AE177" s="12"/>
      <c r="AR177" s="216" t="s">
        <v>83</v>
      </c>
      <c r="AT177" s="217" t="s">
        <v>74</v>
      </c>
      <c r="AU177" s="217" t="s">
        <v>83</v>
      </c>
      <c r="AY177" s="216" t="s">
        <v>137</v>
      </c>
      <c r="BK177" s="218">
        <f>SUM(BK178:BK242)</f>
        <v>0</v>
      </c>
    </row>
    <row r="178" s="2" customFormat="1" ht="37.8" customHeight="1">
      <c r="A178" s="38"/>
      <c r="B178" s="39"/>
      <c r="C178" s="221" t="s">
        <v>201</v>
      </c>
      <c r="D178" s="221" t="s">
        <v>139</v>
      </c>
      <c r="E178" s="222" t="s">
        <v>202</v>
      </c>
      <c r="F178" s="223" t="s">
        <v>203</v>
      </c>
      <c r="G178" s="224" t="s">
        <v>142</v>
      </c>
      <c r="H178" s="225">
        <v>6865</v>
      </c>
      <c r="I178" s="226"/>
      <c r="J178" s="226"/>
      <c r="K178" s="227">
        <f>ROUND(P178*H178,2)</f>
        <v>0</v>
      </c>
      <c r="L178" s="223" t="s">
        <v>143</v>
      </c>
      <c r="M178" s="44"/>
      <c r="N178" s="228" t="s">
        <v>1</v>
      </c>
      <c r="O178" s="229" t="s">
        <v>38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1"/>
      <c r="T178" s="231">
        <f>S178*H178</f>
        <v>0</v>
      </c>
      <c r="U178" s="231">
        <v>0</v>
      </c>
      <c r="V178" s="231">
        <f>U178*H178</f>
        <v>0</v>
      </c>
      <c r="W178" s="231">
        <v>0</v>
      </c>
      <c r="X178" s="232">
        <f>W178*H178</f>
        <v>0</v>
      </c>
      <c r="Y178" s="38"/>
      <c r="Z178" s="38"/>
      <c r="AA178" s="38"/>
      <c r="AB178" s="38"/>
      <c r="AC178" s="38"/>
      <c r="AD178" s="38"/>
      <c r="AE178" s="38"/>
      <c r="AR178" s="233" t="s">
        <v>144</v>
      </c>
      <c r="AT178" s="233" t="s">
        <v>139</v>
      </c>
      <c r="AU178" s="233" t="s">
        <v>85</v>
      </c>
      <c r="AY178" s="17" t="s">
        <v>137</v>
      </c>
      <c r="BE178" s="234">
        <f>IF(O178="základní",K178,0)</f>
        <v>0</v>
      </c>
      <c r="BF178" s="234">
        <f>IF(O178="snížená",K178,0)</f>
        <v>0</v>
      </c>
      <c r="BG178" s="234">
        <f>IF(O178="zákl. přenesená",K178,0)</f>
        <v>0</v>
      </c>
      <c r="BH178" s="234">
        <f>IF(O178="sníž. přenesená",K178,0)</f>
        <v>0</v>
      </c>
      <c r="BI178" s="234">
        <f>IF(O178="nulová",K178,0)</f>
        <v>0</v>
      </c>
      <c r="BJ178" s="17" t="s">
        <v>83</v>
      </c>
      <c r="BK178" s="234">
        <f>ROUND(P178*H178,2)</f>
        <v>0</v>
      </c>
      <c r="BL178" s="17" t="s">
        <v>144</v>
      </c>
      <c r="BM178" s="233" t="s">
        <v>204</v>
      </c>
    </row>
    <row r="179" s="2" customFormat="1">
      <c r="A179" s="38"/>
      <c r="B179" s="39"/>
      <c r="C179" s="40"/>
      <c r="D179" s="235" t="s">
        <v>145</v>
      </c>
      <c r="E179" s="40"/>
      <c r="F179" s="236" t="s">
        <v>205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145</v>
      </c>
      <c r="AU179" s="17" t="s">
        <v>85</v>
      </c>
    </row>
    <row r="180" s="2" customFormat="1">
      <c r="A180" s="38"/>
      <c r="B180" s="39"/>
      <c r="C180" s="40"/>
      <c r="D180" s="240" t="s">
        <v>147</v>
      </c>
      <c r="E180" s="40"/>
      <c r="F180" s="241" t="s">
        <v>206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85</v>
      </c>
    </row>
    <row r="181" s="13" customFormat="1">
      <c r="A181" s="13"/>
      <c r="B181" s="242"/>
      <c r="C181" s="243"/>
      <c r="D181" s="235" t="s">
        <v>149</v>
      </c>
      <c r="E181" s="244" t="s">
        <v>1</v>
      </c>
      <c r="F181" s="245" t="s">
        <v>207</v>
      </c>
      <c r="G181" s="243"/>
      <c r="H181" s="244" t="s">
        <v>1</v>
      </c>
      <c r="I181" s="246"/>
      <c r="J181" s="246"/>
      <c r="K181" s="243"/>
      <c r="L181" s="243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3"/>
      <c r="Z181" s="13"/>
      <c r="AA181" s="13"/>
      <c r="AB181" s="13"/>
      <c r="AC181" s="13"/>
      <c r="AD181" s="13"/>
      <c r="AE181" s="13"/>
      <c r="AT181" s="251" t="s">
        <v>149</v>
      </c>
      <c r="AU181" s="251" t="s">
        <v>85</v>
      </c>
      <c r="AV181" s="13" t="s">
        <v>83</v>
      </c>
      <c r="AW181" s="13" t="s">
        <v>5</v>
      </c>
      <c r="AX181" s="13" t="s">
        <v>75</v>
      </c>
      <c r="AY181" s="251" t="s">
        <v>137</v>
      </c>
    </row>
    <row r="182" s="14" customFormat="1">
      <c r="A182" s="14"/>
      <c r="B182" s="252"/>
      <c r="C182" s="253"/>
      <c r="D182" s="235" t="s">
        <v>149</v>
      </c>
      <c r="E182" s="254" t="s">
        <v>1</v>
      </c>
      <c r="F182" s="255" t="s">
        <v>199</v>
      </c>
      <c r="G182" s="253"/>
      <c r="H182" s="256">
        <v>6865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4"/>
      <c r="Z182" s="14"/>
      <c r="AA182" s="14"/>
      <c r="AB182" s="14"/>
      <c r="AC182" s="14"/>
      <c r="AD182" s="14"/>
      <c r="AE182" s="14"/>
      <c r="AT182" s="262" t="s">
        <v>149</v>
      </c>
      <c r="AU182" s="262" t="s">
        <v>85</v>
      </c>
      <c r="AV182" s="14" t="s">
        <v>85</v>
      </c>
      <c r="AW182" s="14" t="s">
        <v>5</v>
      </c>
      <c r="AX182" s="14" t="s">
        <v>75</v>
      </c>
      <c r="AY182" s="262" t="s">
        <v>137</v>
      </c>
    </row>
    <row r="183" s="15" customFormat="1">
      <c r="A183" s="15"/>
      <c r="B183" s="263"/>
      <c r="C183" s="264"/>
      <c r="D183" s="235" t="s">
        <v>149</v>
      </c>
      <c r="E183" s="265" t="s">
        <v>1</v>
      </c>
      <c r="F183" s="266" t="s">
        <v>152</v>
      </c>
      <c r="G183" s="264"/>
      <c r="H183" s="267">
        <v>6865</v>
      </c>
      <c r="I183" s="268"/>
      <c r="J183" s="268"/>
      <c r="K183" s="264"/>
      <c r="L183" s="264"/>
      <c r="M183" s="269"/>
      <c r="N183" s="270"/>
      <c r="O183" s="271"/>
      <c r="P183" s="271"/>
      <c r="Q183" s="271"/>
      <c r="R183" s="271"/>
      <c r="S183" s="271"/>
      <c r="T183" s="271"/>
      <c r="U183" s="271"/>
      <c r="V183" s="271"/>
      <c r="W183" s="271"/>
      <c r="X183" s="272"/>
      <c r="Y183" s="15"/>
      <c r="Z183" s="15"/>
      <c r="AA183" s="15"/>
      <c r="AB183" s="15"/>
      <c r="AC183" s="15"/>
      <c r="AD183" s="15"/>
      <c r="AE183" s="15"/>
      <c r="AT183" s="273" t="s">
        <v>149</v>
      </c>
      <c r="AU183" s="273" t="s">
        <v>85</v>
      </c>
      <c r="AV183" s="15" t="s">
        <v>144</v>
      </c>
      <c r="AW183" s="15" t="s">
        <v>5</v>
      </c>
      <c r="AX183" s="15" t="s">
        <v>83</v>
      </c>
      <c r="AY183" s="273" t="s">
        <v>137</v>
      </c>
    </row>
    <row r="184" s="2" customFormat="1">
      <c r="A184" s="38"/>
      <c r="B184" s="39"/>
      <c r="C184" s="274" t="s">
        <v>178</v>
      </c>
      <c r="D184" s="274" t="s">
        <v>208</v>
      </c>
      <c r="E184" s="275" t="s">
        <v>209</v>
      </c>
      <c r="F184" s="276" t="s">
        <v>210</v>
      </c>
      <c r="G184" s="277" t="s">
        <v>183</v>
      </c>
      <c r="H184" s="278">
        <v>102.97499999999999</v>
      </c>
      <c r="I184" s="279"/>
      <c r="J184" s="280"/>
      <c r="K184" s="281">
        <f>ROUND(P184*H184,2)</f>
        <v>0</v>
      </c>
      <c r="L184" s="276" t="s">
        <v>143</v>
      </c>
      <c r="M184" s="282"/>
      <c r="N184" s="283" t="s">
        <v>1</v>
      </c>
      <c r="O184" s="229" t="s">
        <v>38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1"/>
      <c r="T184" s="231">
        <f>S184*H184</f>
        <v>0</v>
      </c>
      <c r="U184" s="231">
        <v>1</v>
      </c>
      <c r="V184" s="231">
        <f>U184*H184</f>
        <v>102.97499999999999</v>
      </c>
      <c r="W184" s="231">
        <v>0</v>
      </c>
      <c r="X184" s="232">
        <f>W184*H184</f>
        <v>0</v>
      </c>
      <c r="Y184" s="38"/>
      <c r="Z184" s="38"/>
      <c r="AA184" s="38"/>
      <c r="AB184" s="38"/>
      <c r="AC184" s="38"/>
      <c r="AD184" s="38"/>
      <c r="AE184" s="38"/>
      <c r="AR184" s="233" t="s">
        <v>171</v>
      </c>
      <c r="AT184" s="233" t="s">
        <v>208</v>
      </c>
      <c r="AU184" s="233" t="s">
        <v>85</v>
      </c>
      <c r="AY184" s="17" t="s">
        <v>137</v>
      </c>
      <c r="BE184" s="234">
        <f>IF(O184="základní",K184,0)</f>
        <v>0</v>
      </c>
      <c r="BF184" s="234">
        <f>IF(O184="snížená",K184,0)</f>
        <v>0</v>
      </c>
      <c r="BG184" s="234">
        <f>IF(O184="zákl. přenesená",K184,0)</f>
        <v>0</v>
      </c>
      <c r="BH184" s="234">
        <f>IF(O184="sníž. přenesená",K184,0)</f>
        <v>0</v>
      </c>
      <c r="BI184" s="234">
        <f>IF(O184="nulová",K184,0)</f>
        <v>0</v>
      </c>
      <c r="BJ184" s="17" t="s">
        <v>83</v>
      </c>
      <c r="BK184" s="234">
        <f>ROUND(P184*H184,2)</f>
        <v>0</v>
      </c>
      <c r="BL184" s="17" t="s">
        <v>144</v>
      </c>
      <c r="BM184" s="233" t="s">
        <v>211</v>
      </c>
    </row>
    <row r="185" s="2" customFormat="1">
      <c r="A185" s="38"/>
      <c r="B185" s="39"/>
      <c r="C185" s="40"/>
      <c r="D185" s="235" t="s">
        <v>145</v>
      </c>
      <c r="E185" s="40"/>
      <c r="F185" s="236" t="s">
        <v>210</v>
      </c>
      <c r="G185" s="40"/>
      <c r="H185" s="40"/>
      <c r="I185" s="237"/>
      <c r="J185" s="237"/>
      <c r="K185" s="40"/>
      <c r="L185" s="40"/>
      <c r="M185" s="44"/>
      <c r="N185" s="238"/>
      <c r="O185" s="239"/>
      <c r="P185" s="91"/>
      <c r="Q185" s="91"/>
      <c r="R185" s="91"/>
      <c r="S185" s="91"/>
      <c r="T185" s="91"/>
      <c r="U185" s="91"/>
      <c r="V185" s="91"/>
      <c r="W185" s="91"/>
      <c r="X185" s="92"/>
      <c r="Y185" s="38"/>
      <c r="Z185" s="38"/>
      <c r="AA185" s="38"/>
      <c r="AB185" s="38"/>
      <c r="AC185" s="38"/>
      <c r="AD185" s="38"/>
      <c r="AE185" s="38"/>
      <c r="AT185" s="17" t="s">
        <v>145</v>
      </c>
      <c r="AU185" s="17" t="s">
        <v>85</v>
      </c>
    </row>
    <row r="186" s="13" customFormat="1">
      <c r="A186" s="13"/>
      <c r="B186" s="242"/>
      <c r="C186" s="243"/>
      <c r="D186" s="235" t="s">
        <v>149</v>
      </c>
      <c r="E186" s="244" t="s">
        <v>1</v>
      </c>
      <c r="F186" s="245" t="s">
        <v>207</v>
      </c>
      <c r="G186" s="243"/>
      <c r="H186" s="244" t="s">
        <v>1</v>
      </c>
      <c r="I186" s="246"/>
      <c r="J186" s="246"/>
      <c r="K186" s="243"/>
      <c r="L186" s="243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3"/>
      <c r="Z186" s="13"/>
      <c r="AA186" s="13"/>
      <c r="AB186" s="13"/>
      <c r="AC186" s="13"/>
      <c r="AD186" s="13"/>
      <c r="AE186" s="13"/>
      <c r="AT186" s="251" t="s">
        <v>149</v>
      </c>
      <c r="AU186" s="251" t="s">
        <v>85</v>
      </c>
      <c r="AV186" s="13" t="s">
        <v>83</v>
      </c>
      <c r="AW186" s="13" t="s">
        <v>5</v>
      </c>
      <c r="AX186" s="13" t="s">
        <v>75</v>
      </c>
      <c r="AY186" s="251" t="s">
        <v>137</v>
      </c>
    </row>
    <row r="187" s="14" customFormat="1">
      <c r="A187" s="14"/>
      <c r="B187" s="252"/>
      <c r="C187" s="253"/>
      <c r="D187" s="235" t="s">
        <v>149</v>
      </c>
      <c r="E187" s="254" t="s">
        <v>1</v>
      </c>
      <c r="F187" s="255" t="s">
        <v>212</v>
      </c>
      <c r="G187" s="253"/>
      <c r="H187" s="256">
        <v>102.97499999999999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4"/>
      <c r="Z187" s="14"/>
      <c r="AA187" s="14"/>
      <c r="AB187" s="14"/>
      <c r="AC187" s="14"/>
      <c r="AD187" s="14"/>
      <c r="AE187" s="14"/>
      <c r="AT187" s="262" t="s">
        <v>149</v>
      </c>
      <c r="AU187" s="262" t="s">
        <v>85</v>
      </c>
      <c r="AV187" s="14" t="s">
        <v>85</v>
      </c>
      <c r="AW187" s="14" t="s">
        <v>5</v>
      </c>
      <c r="AX187" s="14" t="s">
        <v>75</v>
      </c>
      <c r="AY187" s="262" t="s">
        <v>137</v>
      </c>
    </row>
    <row r="188" s="15" customFormat="1">
      <c r="A188" s="15"/>
      <c r="B188" s="263"/>
      <c r="C188" s="264"/>
      <c r="D188" s="235" t="s">
        <v>149</v>
      </c>
      <c r="E188" s="265" t="s">
        <v>1</v>
      </c>
      <c r="F188" s="266" t="s">
        <v>152</v>
      </c>
      <c r="G188" s="264"/>
      <c r="H188" s="267">
        <v>102.97499999999999</v>
      </c>
      <c r="I188" s="268"/>
      <c r="J188" s="268"/>
      <c r="K188" s="264"/>
      <c r="L188" s="264"/>
      <c r="M188" s="269"/>
      <c r="N188" s="270"/>
      <c r="O188" s="271"/>
      <c r="P188" s="271"/>
      <c r="Q188" s="271"/>
      <c r="R188" s="271"/>
      <c r="S188" s="271"/>
      <c r="T188" s="271"/>
      <c r="U188" s="271"/>
      <c r="V188" s="271"/>
      <c r="W188" s="271"/>
      <c r="X188" s="272"/>
      <c r="Y188" s="15"/>
      <c r="Z188" s="15"/>
      <c r="AA188" s="15"/>
      <c r="AB188" s="15"/>
      <c r="AC188" s="15"/>
      <c r="AD188" s="15"/>
      <c r="AE188" s="15"/>
      <c r="AT188" s="273" t="s">
        <v>149</v>
      </c>
      <c r="AU188" s="273" t="s">
        <v>85</v>
      </c>
      <c r="AV188" s="15" t="s">
        <v>144</v>
      </c>
      <c r="AW188" s="15" t="s">
        <v>5</v>
      </c>
      <c r="AX188" s="15" t="s">
        <v>83</v>
      </c>
      <c r="AY188" s="273" t="s">
        <v>137</v>
      </c>
    </row>
    <row r="189" s="2" customFormat="1" ht="33" customHeight="1">
      <c r="A189" s="38"/>
      <c r="B189" s="39"/>
      <c r="C189" s="221" t="s">
        <v>213</v>
      </c>
      <c r="D189" s="221" t="s">
        <v>139</v>
      </c>
      <c r="E189" s="222" t="s">
        <v>214</v>
      </c>
      <c r="F189" s="223" t="s">
        <v>215</v>
      </c>
      <c r="G189" s="224" t="s">
        <v>142</v>
      </c>
      <c r="H189" s="225">
        <v>5630</v>
      </c>
      <c r="I189" s="226"/>
      <c r="J189" s="226"/>
      <c r="K189" s="227">
        <f>ROUND(P189*H189,2)</f>
        <v>0</v>
      </c>
      <c r="L189" s="223" t="s">
        <v>143</v>
      </c>
      <c r="M189" s="44"/>
      <c r="N189" s="228" t="s">
        <v>1</v>
      </c>
      <c r="O189" s="229" t="s">
        <v>38</v>
      </c>
      <c r="P189" s="230">
        <f>I189+J189</f>
        <v>0</v>
      </c>
      <c r="Q189" s="230">
        <f>ROUND(I189*H189,2)</f>
        <v>0</v>
      </c>
      <c r="R189" s="230">
        <f>ROUND(J189*H189,2)</f>
        <v>0</v>
      </c>
      <c r="S189" s="91"/>
      <c r="T189" s="231">
        <f>S189*H189</f>
        <v>0</v>
      </c>
      <c r="U189" s="231">
        <v>0.10373</v>
      </c>
      <c r="V189" s="231">
        <f>U189*H189</f>
        <v>583.99990000000003</v>
      </c>
      <c r="W189" s="231">
        <v>0</v>
      </c>
      <c r="X189" s="232">
        <f>W189*H189</f>
        <v>0</v>
      </c>
      <c r="Y189" s="38"/>
      <c r="Z189" s="38"/>
      <c r="AA189" s="38"/>
      <c r="AB189" s="38"/>
      <c r="AC189" s="38"/>
      <c r="AD189" s="38"/>
      <c r="AE189" s="38"/>
      <c r="AR189" s="233" t="s">
        <v>144</v>
      </c>
      <c r="AT189" s="233" t="s">
        <v>139</v>
      </c>
      <c r="AU189" s="233" t="s">
        <v>85</v>
      </c>
      <c r="AY189" s="17" t="s">
        <v>137</v>
      </c>
      <c r="BE189" s="234">
        <f>IF(O189="základní",K189,0)</f>
        <v>0</v>
      </c>
      <c r="BF189" s="234">
        <f>IF(O189="snížená",K189,0)</f>
        <v>0</v>
      </c>
      <c r="BG189" s="234">
        <f>IF(O189="zákl. přenesená",K189,0)</f>
        <v>0</v>
      </c>
      <c r="BH189" s="234">
        <f>IF(O189="sníž. přenesená",K189,0)</f>
        <v>0</v>
      </c>
      <c r="BI189" s="234">
        <f>IF(O189="nulová",K189,0)</f>
        <v>0</v>
      </c>
      <c r="BJ189" s="17" t="s">
        <v>83</v>
      </c>
      <c r="BK189" s="234">
        <f>ROUND(P189*H189,2)</f>
        <v>0</v>
      </c>
      <c r="BL189" s="17" t="s">
        <v>144</v>
      </c>
      <c r="BM189" s="233" t="s">
        <v>216</v>
      </c>
    </row>
    <row r="190" s="2" customFormat="1">
      <c r="A190" s="38"/>
      <c r="B190" s="39"/>
      <c r="C190" s="40"/>
      <c r="D190" s="235" t="s">
        <v>145</v>
      </c>
      <c r="E190" s="40"/>
      <c r="F190" s="236" t="s">
        <v>217</v>
      </c>
      <c r="G190" s="40"/>
      <c r="H190" s="40"/>
      <c r="I190" s="237"/>
      <c r="J190" s="237"/>
      <c r="K190" s="40"/>
      <c r="L190" s="40"/>
      <c r="M190" s="44"/>
      <c r="N190" s="238"/>
      <c r="O190" s="239"/>
      <c r="P190" s="91"/>
      <c r="Q190" s="91"/>
      <c r="R190" s="91"/>
      <c r="S190" s="91"/>
      <c r="T190" s="91"/>
      <c r="U190" s="91"/>
      <c r="V190" s="91"/>
      <c r="W190" s="91"/>
      <c r="X190" s="92"/>
      <c r="Y190" s="38"/>
      <c r="Z190" s="38"/>
      <c r="AA190" s="38"/>
      <c r="AB190" s="38"/>
      <c r="AC190" s="38"/>
      <c r="AD190" s="38"/>
      <c r="AE190" s="38"/>
      <c r="AT190" s="17" t="s">
        <v>145</v>
      </c>
      <c r="AU190" s="17" t="s">
        <v>85</v>
      </c>
    </row>
    <row r="191" s="2" customFormat="1">
      <c r="A191" s="38"/>
      <c r="B191" s="39"/>
      <c r="C191" s="40"/>
      <c r="D191" s="240" t="s">
        <v>147</v>
      </c>
      <c r="E191" s="40"/>
      <c r="F191" s="241" t="s">
        <v>218</v>
      </c>
      <c r="G191" s="40"/>
      <c r="H191" s="40"/>
      <c r="I191" s="237"/>
      <c r="J191" s="237"/>
      <c r="K191" s="40"/>
      <c r="L191" s="40"/>
      <c r="M191" s="44"/>
      <c r="N191" s="238"/>
      <c r="O191" s="239"/>
      <c r="P191" s="91"/>
      <c r="Q191" s="91"/>
      <c r="R191" s="91"/>
      <c r="S191" s="91"/>
      <c r="T191" s="91"/>
      <c r="U191" s="91"/>
      <c r="V191" s="91"/>
      <c r="W191" s="91"/>
      <c r="X191" s="92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85</v>
      </c>
    </row>
    <row r="192" s="13" customFormat="1">
      <c r="A192" s="13"/>
      <c r="B192" s="242"/>
      <c r="C192" s="243"/>
      <c r="D192" s="235" t="s">
        <v>149</v>
      </c>
      <c r="E192" s="244" t="s">
        <v>1</v>
      </c>
      <c r="F192" s="245" t="s">
        <v>219</v>
      </c>
      <c r="G192" s="243"/>
      <c r="H192" s="244" t="s">
        <v>1</v>
      </c>
      <c r="I192" s="246"/>
      <c r="J192" s="246"/>
      <c r="K192" s="243"/>
      <c r="L192" s="243"/>
      <c r="M192" s="247"/>
      <c r="N192" s="248"/>
      <c r="O192" s="249"/>
      <c r="P192" s="249"/>
      <c r="Q192" s="249"/>
      <c r="R192" s="249"/>
      <c r="S192" s="249"/>
      <c r="T192" s="249"/>
      <c r="U192" s="249"/>
      <c r="V192" s="249"/>
      <c r="W192" s="249"/>
      <c r="X192" s="250"/>
      <c r="Y192" s="13"/>
      <c r="Z192" s="13"/>
      <c r="AA192" s="13"/>
      <c r="AB192" s="13"/>
      <c r="AC192" s="13"/>
      <c r="AD192" s="13"/>
      <c r="AE192" s="13"/>
      <c r="AT192" s="251" t="s">
        <v>149</v>
      </c>
      <c r="AU192" s="251" t="s">
        <v>85</v>
      </c>
      <c r="AV192" s="13" t="s">
        <v>83</v>
      </c>
      <c r="AW192" s="13" t="s">
        <v>5</v>
      </c>
      <c r="AX192" s="13" t="s">
        <v>75</v>
      </c>
      <c r="AY192" s="251" t="s">
        <v>137</v>
      </c>
    </row>
    <row r="193" s="14" customFormat="1">
      <c r="A193" s="14"/>
      <c r="B193" s="252"/>
      <c r="C193" s="253"/>
      <c r="D193" s="235" t="s">
        <v>149</v>
      </c>
      <c r="E193" s="254" t="s">
        <v>1</v>
      </c>
      <c r="F193" s="255" t="s">
        <v>220</v>
      </c>
      <c r="G193" s="253"/>
      <c r="H193" s="256">
        <v>5630</v>
      </c>
      <c r="I193" s="257"/>
      <c r="J193" s="257"/>
      <c r="K193" s="253"/>
      <c r="L193" s="253"/>
      <c r="M193" s="258"/>
      <c r="N193" s="259"/>
      <c r="O193" s="260"/>
      <c r="P193" s="260"/>
      <c r="Q193" s="260"/>
      <c r="R193" s="260"/>
      <c r="S193" s="260"/>
      <c r="T193" s="260"/>
      <c r="U193" s="260"/>
      <c r="V193" s="260"/>
      <c r="W193" s="260"/>
      <c r="X193" s="261"/>
      <c r="Y193" s="14"/>
      <c r="Z193" s="14"/>
      <c r="AA193" s="14"/>
      <c r="AB193" s="14"/>
      <c r="AC193" s="14"/>
      <c r="AD193" s="14"/>
      <c r="AE193" s="14"/>
      <c r="AT193" s="262" t="s">
        <v>149</v>
      </c>
      <c r="AU193" s="262" t="s">
        <v>85</v>
      </c>
      <c r="AV193" s="14" t="s">
        <v>85</v>
      </c>
      <c r="AW193" s="14" t="s">
        <v>5</v>
      </c>
      <c r="AX193" s="14" t="s">
        <v>75</v>
      </c>
      <c r="AY193" s="262" t="s">
        <v>137</v>
      </c>
    </row>
    <row r="194" s="15" customFormat="1">
      <c r="A194" s="15"/>
      <c r="B194" s="263"/>
      <c r="C194" s="264"/>
      <c r="D194" s="235" t="s">
        <v>149</v>
      </c>
      <c r="E194" s="265" t="s">
        <v>1</v>
      </c>
      <c r="F194" s="266" t="s">
        <v>152</v>
      </c>
      <c r="G194" s="264"/>
      <c r="H194" s="267">
        <v>5630</v>
      </c>
      <c r="I194" s="268"/>
      <c r="J194" s="268"/>
      <c r="K194" s="264"/>
      <c r="L194" s="264"/>
      <c r="M194" s="269"/>
      <c r="N194" s="270"/>
      <c r="O194" s="271"/>
      <c r="P194" s="271"/>
      <c r="Q194" s="271"/>
      <c r="R194" s="271"/>
      <c r="S194" s="271"/>
      <c r="T194" s="271"/>
      <c r="U194" s="271"/>
      <c r="V194" s="271"/>
      <c r="W194" s="271"/>
      <c r="X194" s="272"/>
      <c r="Y194" s="15"/>
      <c r="Z194" s="15"/>
      <c r="AA194" s="15"/>
      <c r="AB194" s="15"/>
      <c r="AC194" s="15"/>
      <c r="AD194" s="15"/>
      <c r="AE194" s="15"/>
      <c r="AT194" s="273" t="s">
        <v>149</v>
      </c>
      <c r="AU194" s="273" t="s">
        <v>85</v>
      </c>
      <c r="AV194" s="15" t="s">
        <v>144</v>
      </c>
      <c r="AW194" s="15" t="s">
        <v>5</v>
      </c>
      <c r="AX194" s="15" t="s">
        <v>83</v>
      </c>
      <c r="AY194" s="273" t="s">
        <v>137</v>
      </c>
    </row>
    <row r="195" s="2" customFormat="1" ht="24.15" customHeight="1">
      <c r="A195" s="38"/>
      <c r="B195" s="39"/>
      <c r="C195" s="221" t="s">
        <v>9</v>
      </c>
      <c r="D195" s="221" t="s">
        <v>139</v>
      </c>
      <c r="E195" s="222" t="s">
        <v>221</v>
      </c>
      <c r="F195" s="223" t="s">
        <v>222</v>
      </c>
      <c r="G195" s="224" t="s">
        <v>142</v>
      </c>
      <c r="H195" s="225">
        <v>5770.75</v>
      </c>
      <c r="I195" s="226"/>
      <c r="J195" s="226"/>
      <c r="K195" s="227">
        <f>ROUND(P195*H195,2)</f>
        <v>0</v>
      </c>
      <c r="L195" s="223" t="s">
        <v>143</v>
      </c>
      <c r="M195" s="44"/>
      <c r="N195" s="228" t="s">
        <v>1</v>
      </c>
      <c r="O195" s="229" t="s">
        <v>38</v>
      </c>
      <c r="P195" s="230">
        <f>I195+J195</f>
        <v>0</v>
      </c>
      <c r="Q195" s="230">
        <f>ROUND(I195*H195,2)</f>
        <v>0</v>
      </c>
      <c r="R195" s="230">
        <f>ROUND(J195*H195,2)</f>
        <v>0</v>
      </c>
      <c r="S195" s="91"/>
      <c r="T195" s="231">
        <f>S195*H195</f>
        <v>0</v>
      </c>
      <c r="U195" s="231">
        <v>0.00051000000000000004</v>
      </c>
      <c r="V195" s="231">
        <f>U195*H195</f>
        <v>2.9430825</v>
      </c>
      <c r="W195" s="231">
        <v>0</v>
      </c>
      <c r="X195" s="232">
        <f>W195*H195</f>
        <v>0</v>
      </c>
      <c r="Y195" s="38"/>
      <c r="Z195" s="38"/>
      <c r="AA195" s="38"/>
      <c r="AB195" s="38"/>
      <c r="AC195" s="38"/>
      <c r="AD195" s="38"/>
      <c r="AE195" s="38"/>
      <c r="AR195" s="233" t="s">
        <v>144</v>
      </c>
      <c r="AT195" s="233" t="s">
        <v>139</v>
      </c>
      <c r="AU195" s="233" t="s">
        <v>85</v>
      </c>
      <c r="AY195" s="17" t="s">
        <v>137</v>
      </c>
      <c r="BE195" s="234">
        <f>IF(O195="základní",K195,0)</f>
        <v>0</v>
      </c>
      <c r="BF195" s="234">
        <f>IF(O195="snížená",K195,0)</f>
        <v>0</v>
      </c>
      <c r="BG195" s="234">
        <f>IF(O195="zákl. přenesená",K195,0)</f>
        <v>0</v>
      </c>
      <c r="BH195" s="234">
        <f>IF(O195="sníž. přenesená",K195,0)</f>
        <v>0</v>
      </c>
      <c r="BI195" s="234">
        <f>IF(O195="nulová",K195,0)</f>
        <v>0</v>
      </c>
      <c r="BJ195" s="17" t="s">
        <v>83</v>
      </c>
      <c r="BK195" s="234">
        <f>ROUND(P195*H195,2)</f>
        <v>0</v>
      </c>
      <c r="BL195" s="17" t="s">
        <v>144</v>
      </c>
      <c r="BM195" s="233" t="s">
        <v>223</v>
      </c>
    </row>
    <row r="196" s="2" customFormat="1">
      <c r="A196" s="38"/>
      <c r="B196" s="39"/>
      <c r="C196" s="40"/>
      <c r="D196" s="235" t="s">
        <v>145</v>
      </c>
      <c r="E196" s="40"/>
      <c r="F196" s="236" t="s">
        <v>224</v>
      </c>
      <c r="G196" s="40"/>
      <c r="H196" s="40"/>
      <c r="I196" s="237"/>
      <c r="J196" s="237"/>
      <c r="K196" s="40"/>
      <c r="L196" s="40"/>
      <c r="M196" s="44"/>
      <c r="N196" s="238"/>
      <c r="O196" s="239"/>
      <c r="P196" s="91"/>
      <c r="Q196" s="91"/>
      <c r="R196" s="91"/>
      <c r="S196" s="91"/>
      <c r="T196" s="91"/>
      <c r="U196" s="91"/>
      <c r="V196" s="91"/>
      <c r="W196" s="91"/>
      <c r="X196" s="92"/>
      <c r="Y196" s="38"/>
      <c r="Z196" s="38"/>
      <c r="AA196" s="38"/>
      <c r="AB196" s="38"/>
      <c r="AC196" s="38"/>
      <c r="AD196" s="38"/>
      <c r="AE196" s="38"/>
      <c r="AT196" s="17" t="s">
        <v>145</v>
      </c>
      <c r="AU196" s="17" t="s">
        <v>85</v>
      </c>
    </row>
    <row r="197" s="2" customFormat="1">
      <c r="A197" s="38"/>
      <c r="B197" s="39"/>
      <c r="C197" s="40"/>
      <c r="D197" s="240" t="s">
        <v>147</v>
      </c>
      <c r="E197" s="40"/>
      <c r="F197" s="241" t="s">
        <v>225</v>
      </c>
      <c r="G197" s="40"/>
      <c r="H197" s="40"/>
      <c r="I197" s="237"/>
      <c r="J197" s="237"/>
      <c r="K197" s="40"/>
      <c r="L197" s="40"/>
      <c r="M197" s="44"/>
      <c r="N197" s="238"/>
      <c r="O197" s="239"/>
      <c r="P197" s="91"/>
      <c r="Q197" s="91"/>
      <c r="R197" s="91"/>
      <c r="S197" s="91"/>
      <c r="T197" s="91"/>
      <c r="U197" s="91"/>
      <c r="V197" s="91"/>
      <c r="W197" s="91"/>
      <c r="X197" s="92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85</v>
      </c>
    </row>
    <row r="198" s="13" customFormat="1">
      <c r="A198" s="13"/>
      <c r="B198" s="242"/>
      <c r="C198" s="243"/>
      <c r="D198" s="235" t="s">
        <v>149</v>
      </c>
      <c r="E198" s="244" t="s">
        <v>1</v>
      </c>
      <c r="F198" s="245" t="s">
        <v>226</v>
      </c>
      <c r="G198" s="243"/>
      <c r="H198" s="244" t="s">
        <v>1</v>
      </c>
      <c r="I198" s="246"/>
      <c r="J198" s="246"/>
      <c r="K198" s="243"/>
      <c r="L198" s="243"/>
      <c r="M198" s="247"/>
      <c r="N198" s="248"/>
      <c r="O198" s="249"/>
      <c r="P198" s="249"/>
      <c r="Q198" s="249"/>
      <c r="R198" s="249"/>
      <c r="S198" s="249"/>
      <c r="T198" s="249"/>
      <c r="U198" s="249"/>
      <c r="V198" s="249"/>
      <c r="W198" s="249"/>
      <c r="X198" s="250"/>
      <c r="Y198" s="13"/>
      <c r="Z198" s="13"/>
      <c r="AA198" s="13"/>
      <c r="AB198" s="13"/>
      <c r="AC198" s="13"/>
      <c r="AD198" s="13"/>
      <c r="AE198" s="13"/>
      <c r="AT198" s="251" t="s">
        <v>149</v>
      </c>
      <c r="AU198" s="251" t="s">
        <v>85</v>
      </c>
      <c r="AV198" s="13" t="s">
        <v>83</v>
      </c>
      <c r="AW198" s="13" t="s">
        <v>5</v>
      </c>
      <c r="AX198" s="13" t="s">
        <v>75</v>
      </c>
      <c r="AY198" s="251" t="s">
        <v>137</v>
      </c>
    </row>
    <row r="199" s="14" customFormat="1">
      <c r="A199" s="14"/>
      <c r="B199" s="252"/>
      <c r="C199" s="253"/>
      <c r="D199" s="235" t="s">
        <v>149</v>
      </c>
      <c r="E199" s="254" t="s">
        <v>1</v>
      </c>
      <c r="F199" s="255" t="s">
        <v>227</v>
      </c>
      <c r="G199" s="253"/>
      <c r="H199" s="256">
        <v>5770.75</v>
      </c>
      <c r="I199" s="257"/>
      <c r="J199" s="257"/>
      <c r="K199" s="253"/>
      <c r="L199" s="253"/>
      <c r="M199" s="258"/>
      <c r="N199" s="259"/>
      <c r="O199" s="260"/>
      <c r="P199" s="260"/>
      <c r="Q199" s="260"/>
      <c r="R199" s="260"/>
      <c r="S199" s="260"/>
      <c r="T199" s="260"/>
      <c r="U199" s="260"/>
      <c r="V199" s="260"/>
      <c r="W199" s="260"/>
      <c r="X199" s="261"/>
      <c r="Y199" s="14"/>
      <c r="Z199" s="14"/>
      <c r="AA199" s="14"/>
      <c r="AB199" s="14"/>
      <c r="AC199" s="14"/>
      <c r="AD199" s="14"/>
      <c r="AE199" s="14"/>
      <c r="AT199" s="262" t="s">
        <v>149</v>
      </c>
      <c r="AU199" s="262" t="s">
        <v>85</v>
      </c>
      <c r="AV199" s="14" t="s">
        <v>85</v>
      </c>
      <c r="AW199" s="14" t="s">
        <v>5</v>
      </c>
      <c r="AX199" s="14" t="s">
        <v>75</v>
      </c>
      <c r="AY199" s="262" t="s">
        <v>137</v>
      </c>
    </row>
    <row r="200" s="15" customFormat="1">
      <c r="A200" s="15"/>
      <c r="B200" s="263"/>
      <c r="C200" s="264"/>
      <c r="D200" s="235" t="s">
        <v>149</v>
      </c>
      <c r="E200" s="265" t="s">
        <v>1</v>
      </c>
      <c r="F200" s="266" t="s">
        <v>152</v>
      </c>
      <c r="G200" s="264"/>
      <c r="H200" s="267">
        <v>5770.75</v>
      </c>
      <c r="I200" s="268"/>
      <c r="J200" s="268"/>
      <c r="K200" s="264"/>
      <c r="L200" s="264"/>
      <c r="M200" s="269"/>
      <c r="N200" s="270"/>
      <c r="O200" s="271"/>
      <c r="P200" s="271"/>
      <c r="Q200" s="271"/>
      <c r="R200" s="271"/>
      <c r="S200" s="271"/>
      <c r="T200" s="271"/>
      <c r="U200" s="271"/>
      <c r="V200" s="271"/>
      <c r="W200" s="271"/>
      <c r="X200" s="272"/>
      <c r="Y200" s="15"/>
      <c r="Z200" s="15"/>
      <c r="AA200" s="15"/>
      <c r="AB200" s="15"/>
      <c r="AC200" s="15"/>
      <c r="AD200" s="15"/>
      <c r="AE200" s="15"/>
      <c r="AT200" s="273" t="s">
        <v>149</v>
      </c>
      <c r="AU200" s="273" t="s">
        <v>85</v>
      </c>
      <c r="AV200" s="15" t="s">
        <v>144</v>
      </c>
      <c r="AW200" s="15" t="s">
        <v>5</v>
      </c>
      <c r="AX200" s="15" t="s">
        <v>83</v>
      </c>
      <c r="AY200" s="273" t="s">
        <v>137</v>
      </c>
    </row>
    <row r="201" s="2" customFormat="1" ht="33" customHeight="1">
      <c r="A201" s="38"/>
      <c r="B201" s="39"/>
      <c r="C201" s="221" t="s">
        <v>228</v>
      </c>
      <c r="D201" s="221" t="s">
        <v>139</v>
      </c>
      <c r="E201" s="222" t="s">
        <v>229</v>
      </c>
      <c r="F201" s="223" t="s">
        <v>230</v>
      </c>
      <c r="G201" s="224" t="s">
        <v>142</v>
      </c>
      <c r="H201" s="225">
        <v>5770.75</v>
      </c>
      <c r="I201" s="226"/>
      <c r="J201" s="226"/>
      <c r="K201" s="227">
        <f>ROUND(P201*H201,2)</f>
        <v>0</v>
      </c>
      <c r="L201" s="223" t="s">
        <v>143</v>
      </c>
      <c r="M201" s="44"/>
      <c r="N201" s="228" t="s">
        <v>1</v>
      </c>
      <c r="O201" s="229" t="s">
        <v>38</v>
      </c>
      <c r="P201" s="230">
        <f>I201+J201</f>
        <v>0</v>
      </c>
      <c r="Q201" s="230">
        <f>ROUND(I201*H201,2)</f>
        <v>0</v>
      </c>
      <c r="R201" s="230">
        <f>ROUND(J201*H201,2)</f>
        <v>0</v>
      </c>
      <c r="S201" s="91"/>
      <c r="T201" s="231">
        <f>S201*H201</f>
        <v>0</v>
      </c>
      <c r="U201" s="231">
        <v>0.21099999999999999</v>
      </c>
      <c r="V201" s="231">
        <f>U201*H201</f>
        <v>1217.62825</v>
      </c>
      <c r="W201" s="231">
        <v>0</v>
      </c>
      <c r="X201" s="232">
        <f>W201*H201</f>
        <v>0</v>
      </c>
      <c r="Y201" s="38"/>
      <c r="Z201" s="38"/>
      <c r="AA201" s="38"/>
      <c r="AB201" s="38"/>
      <c r="AC201" s="38"/>
      <c r="AD201" s="38"/>
      <c r="AE201" s="38"/>
      <c r="AR201" s="233" t="s">
        <v>144</v>
      </c>
      <c r="AT201" s="233" t="s">
        <v>139</v>
      </c>
      <c r="AU201" s="233" t="s">
        <v>85</v>
      </c>
      <c r="AY201" s="17" t="s">
        <v>137</v>
      </c>
      <c r="BE201" s="234">
        <f>IF(O201="základní",K201,0)</f>
        <v>0</v>
      </c>
      <c r="BF201" s="234">
        <f>IF(O201="snížená",K201,0)</f>
        <v>0</v>
      </c>
      <c r="BG201" s="234">
        <f>IF(O201="zákl. přenesená",K201,0)</f>
        <v>0</v>
      </c>
      <c r="BH201" s="234">
        <f>IF(O201="sníž. přenesená",K201,0)</f>
        <v>0</v>
      </c>
      <c r="BI201" s="234">
        <f>IF(O201="nulová",K201,0)</f>
        <v>0</v>
      </c>
      <c r="BJ201" s="17" t="s">
        <v>83</v>
      </c>
      <c r="BK201" s="234">
        <f>ROUND(P201*H201,2)</f>
        <v>0</v>
      </c>
      <c r="BL201" s="17" t="s">
        <v>144</v>
      </c>
      <c r="BM201" s="233" t="s">
        <v>231</v>
      </c>
    </row>
    <row r="202" s="2" customFormat="1">
      <c r="A202" s="38"/>
      <c r="B202" s="39"/>
      <c r="C202" s="40"/>
      <c r="D202" s="235" t="s">
        <v>145</v>
      </c>
      <c r="E202" s="40"/>
      <c r="F202" s="236" t="s">
        <v>232</v>
      </c>
      <c r="G202" s="40"/>
      <c r="H202" s="40"/>
      <c r="I202" s="237"/>
      <c r="J202" s="237"/>
      <c r="K202" s="40"/>
      <c r="L202" s="40"/>
      <c r="M202" s="44"/>
      <c r="N202" s="238"/>
      <c r="O202" s="239"/>
      <c r="P202" s="91"/>
      <c r="Q202" s="91"/>
      <c r="R202" s="91"/>
      <c r="S202" s="91"/>
      <c r="T202" s="91"/>
      <c r="U202" s="91"/>
      <c r="V202" s="91"/>
      <c r="W202" s="91"/>
      <c r="X202" s="92"/>
      <c r="Y202" s="38"/>
      <c r="Z202" s="38"/>
      <c r="AA202" s="38"/>
      <c r="AB202" s="38"/>
      <c r="AC202" s="38"/>
      <c r="AD202" s="38"/>
      <c r="AE202" s="38"/>
      <c r="AT202" s="17" t="s">
        <v>145</v>
      </c>
      <c r="AU202" s="17" t="s">
        <v>85</v>
      </c>
    </row>
    <row r="203" s="2" customFormat="1">
      <c r="A203" s="38"/>
      <c r="B203" s="39"/>
      <c r="C203" s="40"/>
      <c r="D203" s="240" t="s">
        <v>147</v>
      </c>
      <c r="E203" s="40"/>
      <c r="F203" s="241" t="s">
        <v>233</v>
      </c>
      <c r="G203" s="40"/>
      <c r="H203" s="40"/>
      <c r="I203" s="237"/>
      <c r="J203" s="237"/>
      <c r="K203" s="40"/>
      <c r="L203" s="40"/>
      <c r="M203" s="44"/>
      <c r="N203" s="238"/>
      <c r="O203" s="239"/>
      <c r="P203" s="91"/>
      <c r="Q203" s="91"/>
      <c r="R203" s="91"/>
      <c r="S203" s="91"/>
      <c r="T203" s="91"/>
      <c r="U203" s="91"/>
      <c r="V203" s="91"/>
      <c r="W203" s="91"/>
      <c r="X203" s="92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85</v>
      </c>
    </row>
    <row r="204" s="13" customFormat="1">
      <c r="A204" s="13"/>
      <c r="B204" s="242"/>
      <c r="C204" s="243"/>
      <c r="D204" s="235" t="s">
        <v>149</v>
      </c>
      <c r="E204" s="244" t="s">
        <v>1</v>
      </c>
      <c r="F204" s="245" t="s">
        <v>234</v>
      </c>
      <c r="G204" s="243"/>
      <c r="H204" s="244" t="s">
        <v>1</v>
      </c>
      <c r="I204" s="246"/>
      <c r="J204" s="246"/>
      <c r="K204" s="243"/>
      <c r="L204" s="243"/>
      <c r="M204" s="247"/>
      <c r="N204" s="248"/>
      <c r="O204" s="249"/>
      <c r="P204" s="249"/>
      <c r="Q204" s="249"/>
      <c r="R204" s="249"/>
      <c r="S204" s="249"/>
      <c r="T204" s="249"/>
      <c r="U204" s="249"/>
      <c r="V204" s="249"/>
      <c r="W204" s="249"/>
      <c r="X204" s="250"/>
      <c r="Y204" s="13"/>
      <c r="Z204" s="13"/>
      <c r="AA204" s="13"/>
      <c r="AB204" s="13"/>
      <c r="AC204" s="13"/>
      <c r="AD204" s="13"/>
      <c r="AE204" s="13"/>
      <c r="AT204" s="251" t="s">
        <v>149</v>
      </c>
      <c r="AU204" s="251" t="s">
        <v>85</v>
      </c>
      <c r="AV204" s="13" t="s">
        <v>83</v>
      </c>
      <c r="AW204" s="13" t="s">
        <v>5</v>
      </c>
      <c r="AX204" s="13" t="s">
        <v>75</v>
      </c>
      <c r="AY204" s="251" t="s">
        <v>137</v>
      </c>
    </row>
    <row r="205" s="14" customFormat="1">
      <c r="A205" s="14"/>
      <c r="B205" s="252"/>
      <c r="C205" s="253"/>
      <c r="D205" s="235" t="s">
        <v>149</v>
      </c>
      <c r="E205" s="254" t="s">
        <v>1</v>
      </c>
      <c r="F205" s="255" t="s">
        <v>227</v>
      </c>
      <c r="G205" s="253"/>
      <c r="H205" s="256">
        <v>5770.75</v>
      </c>
      <c r="I205" s="257"/>
      <c r="J205" s="257"/>
      <c r="K205" s="253"/>
      <c r="L205" s="253"/>
      <c r="M205" s="258"/>
      <c r="N205" s="259"/>
      <c r="O205" s="260"/>
      <c r="P205" s="260"/>
      <c r="Q205" s="260"/>
      <c r="R205" s="260"/>
      <c r="S205" s="260"/>
      <c r="T205" s="260"/>
      <c r="U205" s="260"/>
      <c r="V205" s="260"/>
      <c r="W205" s="260"/>
      <c r="X205" s="261"/>
      <c r="Y205" s="14"/>
      <c r="Z205" s="14"/>
      <c r="AA205" s="14"/>
      <c r="AB205" s="14"/>
      <c r="AC205" s="14"/>
      <c r="AD205" s="14"/>
      <c r="AE205" s="14"/>
      <c r="AT205" s="262" t="s">
        <v>149</v>
      </c>
      <c r="AU205" s="262" t="s">
        <v>85</v>
      </c>
      <c r="AV205" s="14" t="s">
        <v>85</v>
      </c>
      <c r="AW205" s="14" t="s">
        <v>5</v>
      </c>
      <c r="AX205" s="14" t="s">
        <v>75</v>
      </c>
      <c r="AY205" s="262" t="s">
        <v>137</v>
      </c>
    </row>
    <row r="206" s="15" customFormat="1">
      <c r="A206" s="15"/>
      <c r="B206" s="263"/>
      <c r="C206" s="264"/>
      <c r="D206" s="235" t="s">
        <v>149</v>
      </c>
      <c r="E206" s="265" t="s">
        <v>1</v>
      </c>
      <c r="F206" s="266" t="s">
        <v>152</v>
      </c>
      <c r="G206" s="264"/>
      <c r="H206" s="267">
        <v>5770.75</v>
      </c>
      <c r="I206" s="268"/>
      <c r="J206" s="268"/>
      <c r="K206" s="264"/>
      <c r="L206" s="264"/>
      <c r="M206" s="269"/>
      <c r="N206" s="270"/>
      <c r="O206" s="271"/>
      <c r="P206" s="271"/>
      <c r="Q206" s="271"/>
      <c r="R206" s="271"/>
      <c r="S206" s="271"/>
      <c r="T206" s="271"/>
      <c r="U206" s="271"/>
      <c r="V206" s="271"/>
      <c r="W206" s="271"/>
      <c r="X206" s="272"/>
      <c r="Y206" s="15"/>
      <c r="Z206" s="15"/>
      <c r="AA206" s="15"/>
      <c r="AB206" s="15"/>
      <c r="AC206" s="15"/>
      <c r="AD206" s="15"/>
      <c r="AE206" s="15"/>
      <c r="AT206" s="273" t="s">
        <v>149</v>
      </c>
      <c r="AU206" s="273" t="s">
        <v>85</v>
      </c>
      <c r="AV206" s="15" t="s">
        <v>144</v>
      </c>
      <c r="AW206" s="15" t="s">
        <v>5</v>
      </c>
      <c r="AX206" s="15" t="s">
        <v>83</v>
      </c>
      <c r="AY206" s="273" t="s">
        <v>137</v>
      </c>
    </row>
    <row r="207" s="2" customFormat="1" ht="24.15" customHeight="1">
      <c r="A207" s="38"/>
      <c r="B207" s="39"/>
      <c r="C207" s="221" t="s">
        <v>190</v>
      </c>
      <c r="D207" s="221" t="s">
        <v>139</v>
      </c>
      <c r="E207" s="222" t="s">
        <v>235</v>
      </c>
      <c r="F207" s="223" t="s">
        <v>236</v>
      </c>
      <c r="G207" s="224" t="s">
        <v>142</v>
      </c>
      <c r="H207" s="225">
        <v>5936.5</v>
      </c>
      <c r="I207" s="226"/>
      <c r="J207" s="226"/>
      <c r="K207" s="227">
        <f>ROUND(P207*H207,2)</f>
        <v>0</v>
      </c>
      <c r="L207" s="223" t="s">
        <v>143</v>
      </c>
      <c r="M207" s="44"/>
      <c r="N207" s="228" t="s">
        <v>1</v>
      </c>
      <c r="O207" s="229" t="s">
        <v>38</v>
      </c>
      <c r="P207" s="230">
        <f>I207+J207</f>
        <v>0</v>
      </c>
      <c r="Q207" s="230">
        <f>ROUND(I207*H207,2)</f>
        <v>0</v>
      </c>
      <c r="R207" s="230">
        <f>ROUND(J207*H207,2)</f>
        <v>0</v>
      </c>
      <c r="S207" s="91"/>
      <c r="T207" s="231">
        <f>S207*H207</f>
        <v>0</v>
      </c>
      <c r="U207" s="231">
        <v>0.34499999999999997</v>
      </c>
      <c r="V207" s="231">
        <f>U207*H207</f>
        <v>2048.0924999999997</v>
      </c>
      <c r="W207" s="231">
        <v>0</v>
      </c>
      <c r="X207" s="232">
        <f>W207*H207</f>
        <v>0</v>
      </c>
      <c r="Y207" s="38"/>
      <c r="Z207" s="38"/>
      <c r="AA207" s="38"/>
      <c r="AB207" s="38"/>
      <c r="AC207" s="38"/>
      <c r="AD207" s="38"/>
      <c r="AE207" s="38"/>
      <c r="AR207" s="233" t="s">
        <v>144</v>
      </c>
      <c r="AT207" s="233" t="s">
        <v>139</v>
      </c>
      <c r="AU207" s="233" t="s">
        <v>85</v>
      </c>
      <c r="AY207" s="17" t="s">
        <v>137</v>
      </c>
      <c r="BE207" s="234">
        <f>IF(O207="základní",K207,0)</f>
        <v>0</v>
      </c>
      <c r="BF207" s="234">
        <f>IF(O207="snížená",K207,0)</f>
        <v>0</v>
      </c>
      <c r="BG207" s="234">
        <f>IF(O207="zákl. přenesená",K207,0)</f>
        <v>0</v>
      </c>
      <c r="BH207" s="234">
        <f>IF(O207="sníž. přenesená",K207,0)</f>
        <v>0</v>
      </c>
      <c r="BI207" s="234">
        <f>IF(O207="nulová",K207,0)</f>
        <v>0</v>
      </c>
      <c r="BJ207" s="17" t="s">
        <v>83</v>
      </c>
      <c r="BK207" s="234">
        <f>ROUND(P207*H207,2)</f>
        <v>0</v>
      </c>
      <c r="BL207" s="17" t="s">
        <v>144</v>
      </c>
      <c r="BM207" s="233" t="s">
        <v>237</v>
      </c>
    </row>
    <row r="208" s="2" customFormat="1">
      <c r="A208" s="38"/>
      <c r="B208" s="39"/>
      <c r="C208" s="40"/>
      <c r="D208" s="235" t="s">
        <v>145</v>
      </c>
      <c r="E208" s="40"/>
      <c r="F208" s="236" t="s">
        <v>236</v>
      </c>
      <c r="G208" s="40"/>
      <c r="H208" s="40"/>
      <c r="I208" s="237"/>
      <c r="J208" s="237"/>
      <c r="K208" s="40"/>
      <c r="L208" s="40"/>
      <c r="M208" s="44"/>
      <c r="N208" s="238"/>
      <c r="O208" s="239"/>
      <c r="P208" s="91"/>
      <c r="Q208" s="91"/>
      <c r="R208" s="91"/>
      <c r="S208" s="91"/>
      <c r="T208" s="91"/>
      <c r="U208" s="91"/>
      <c r="V208" s="91"/>
      <c r="W208" s="91"/>
      <c r="X208" s="92"/>
      <c r="Y208" s="38"/>
      <c r="Z208" s="38"/>
      <c r="AA208" s="38"/>
      <c r="AB208" s="38"/>
      <c r="AC208" s="38"/>
      <c r="AD208" s="38"/>
      <c r="AE208" s="38"/>
      <c r="AT208" s="17" t="s">
        <v>145</v>
      </c>
      <c r="AU208" s="17" t="s">
        <v>85</v>
      </c>
    </row>
    <row r="209" s="2" customFormat="1">
      <c r="A209" s="38"/>
      <c r="B209" s="39"/>
      <c r="C209" s="40"/>
      <c r="D209" s="240" t="s">
        <v>147</v>
      </c>
      <c r="E209" s="40"/>
      <c r="F209" s="241" t="s">
        <v>238</v>
      </c>
      <c r="G209" s="40"/>
      <c r="H209" s="40"/>
      <c r="I209" s="237"/>
      <c r="J209" s="237"/>
      <c r="K209" s="40"/>
      <c r="L209" s="40"/>
      <c r="M209" s="44"/>
      <c r="N209" s="238"/>
      <c r="O209" s="239"/>
      <c r="P209" s="91"/>
      <c r="Q209" s="91"/>
      <c r="R209" s="91"/>
      <c r="S209" s="91"/>
      <c r="T209" s="91"/>
      <c r="U209" s="91"/>
      <c r="V209" s="91"/>
      <c r="W209" s="91"/>
      <c r="X209" s="92"/>
      <c r="Y209" s="38"/>
      <c r="Z209" s="38"/>
      <c r="AA209" s="38"/>
      <c r="AB209" s="38"/>
      <c r="AC209" s="38"/>
      <c r="AD209" s="38"/>
      <c r="AE209" s="38"/>
      <c r="AT209" s="17" t="s">
        <v>147</v>
      </c>
      <c r="AU209" s="17" t="s">
        <v>85</v>
      </c>
    </row>
    <row r="210" s="13" customFormat="1">
      <c r="A210" s="13"/>
      <c r="B210" s="242"/>
      <c r="C210" s="243"/>
      <c r="D210" s="235" t="s">
        <v>149</v>
      </c>
      <c r="E210" s="244" t="s">
        <v>1</v>
      </c>
      <c r="F210" s="245" t="s">
        <v>239</v>
      </c>
      <c r="G210" s="243"/>
      <c r="H210" s="244" t="s">
        <v>1</v>
      </c>
      <c r="I210" s="246"/>
      <c r="J210" s="246"/>
      <c r="K210" s="243"/>
      <c r="L210" s="243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Y210" s="13"/>
      <c r="Z210" s="13"/>
      <c r="AA210" s="13"/>
      <c r="AB210" s="13"/>
      <c r="AC210" s="13"/>
      <c r="AD210" s="13"/>
      <c r="AE210" s="13"/>
      <c r="AT210" s="251" t="s">
        <v>149</v>
      </c>
      <c r="AU210" s="251" t="s">
        <v>85</v>
      </c>
      <c r="AV210" s="13" t="s">
        <v>83</v>
      </c>
      <c r="AW210" s="13" t="s">
        <v>5</v>
      </c>
      <c r="AX210" s="13" t="s">
        <v>75</v>
      </c>
      <c r="AY210" s="251" t="s">
        <v>137</v>
      </c>
    </row>
    <row r="211" s="14" customFormat="1">
      <c r="A211" s="14"/>
      <c r="B211" s="252"/>
      <c r="C211" s="253"/>
      <c r="D211" s="235" t="s">
        <v>149</v>
      </c>
      <c r="E211" s="254" t="s">
        <v>1</v>
      </c>
      <c r="F211" s="255" t="s">
        <v>240</v>
      </c>
      <c r="G211" s="253"/>
      <c r="H211" s="256">
        <v>5911.5</v>
      </c>
      <c r="I211" s="257"/>
      <c r="J211" s="257"/>
      <c r="K211" s="253"/>
      <c r="L211" s="253"/>
      <c r="M211" s="258"/>
      <c r="N211" s="259"/>
      <c r="O211" s="260"/>
      <c r="P211" s="260"/>
      <c r="Q211" s="260"/>
      <c r="R211" s="260"/>
      <c r="S211" s="260"/>
      <c r="T211" s="260"/>
      <c r="U211" s="260"/>
      <c r="V211" s="260"/>
      <c r="W211" s="260"/>
      <c r="X211" s="261"/>
      <c r="Y211" s="14"/>
      <c r="Z211" s="14"/>
      <c r="AA211" s="14"/>
      <c r="AB211" s="14"/>
      <c r="AC211" s="14"/>
      <c r="AD211" s="14"/>
      <c r="AE211" s="14"/>
      <c r="AT211" s="262" t="s">
        <v>149</v>
      </c>
      <c r="AU211" s="262" t="s">
        <v>85</v>
      </c>
      <c r="AV211" s="14" t="s">
        <v>85</v>
      </c>
      <c r="AW211" s="14" t="s">
        <v>5</v>
      </c>
      <c r="AX211" s="14" t="s">
        <v>75</v>
      </c>
      <c r="AY211" s="262" t="s">
        <v>137</v>
      </c>
    </row>
    <row r="212" s="13" customFormat="1">
      <c r="A212" s="13"/>
      <c r="B212" s="242"/>
      <c r="C212" s="243"/>
      <c r="D212" s="235" t="s">
        <v>149</v>
      </c>
      <c r="E212" s="244" t="s">
        <v>1</v>
      </c>
      <c r="F212" s="245" t="s">
        <v>241</v>
      </c>
      <c r="G212" s="243"/>
      <c r="H212" s="244" t="s">
        <v>1</v>
      </c>
      <c r="I212" s="246"/>
      <c r="J212" s="246"/>
      <c r="K212" s="243"/>
      <c r="L212" s="243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3"/>
      <c r="Z212" s="13"/>
      <c r="AA212" s="13"/>
      <c r="AB212" s="13"/>
      <c r="AC212" s="13"/>
      <c r="AD212" s="13"/>
      <c r="AE212" s="13"/>
      <c r="AT212" s="251" t="s">
        <v>149</v>
      </c>
      <c r="AU212" s="251" t="s">
        <v>85</v>
      </c>
      <c r="AV212" s="13" t="s">
        <v>83</v>
      </c>
      <c r="AW212" s="13" t="s">
        <v>5</v>
      </c>
      <c r="AX212" s="13" t="s">
        <v>75</v>
      </c>
      <c r="AY212" s="251" t="s">
        <v>137</v>
      </c>
    </row>
    <row r="213" s="13" customFormat="1">
      <c r="A213" s="13"/>
      <c r="B213" s="242"/>
      <c r="C213" s="243"/>
      <c r="D213" s="235" t="s">
        <v>149</v>
      </c>
      <c r="E213" s="244" t="s">
        <v>1</v>
      </c>
      <c r="F213" s="245" t="s">
        <v>242</v>
      </c>
      <c r="G213" s="243"/>
      <c r="H213" s="244" t="s">
        <v>1</v>
      </c>
      <c r="I213" s="246"/>
      <c r="J213" s="246"/>
      <c r="K213" s="243"/>
      <c r="L213" s="243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Y213" s="13"/>
      <c r="Z213" s="13"/>
      <c r="AA213" s="13"/>
      <c r="AB213" s="13"/>
      <c r="AC213" s="13"/>
      <c r="AD213" s="13"/>
      <c r="AE213" s="13"/>
      <c r="AT213" s="251" t="s">
        <v>149</v>
      </c>
      <c r="AU213" s="251" t="s">
        <v>85</v>
      </c>
      <c r="AV213" s="13" t="s">
        <v>83</v>
      </c>
      <c r="AW213" s="13" t="s">
        <v>5</v>
      </c>
      <c r="AX213" s="13" t="s">
        <v>75</v>
      </c>
      <c r="AY213" s="251" t="s">
        <v>137</v>
      </c>
    </row>
    <row r="214" s="14" customFormat="1">
      <c r="A214" s="14"/>
      <c r="B214" s="252"/>
      <c r="C214" s="253"/>
      <c r="D214" s="235" t="s">
        <v>149</v>
      </c>
      <c r="E214" s="254" t="s">
        <v>1</v>
      </c>
      <c r="F214" s="255" t="s">
        <v>243</v>
      </c>
      <c r="G214" s="253"/>
      <c r="H214" s="256">
        <v>25</v>
      </c>
      <c r="I214" s="257"/>
      <c r="J214" s="257"/>
      <c r="K214" s="253"/>
      <c r="L214" s="253"/>
      <c r="M214" s="258"/>
      <c r="N214" s="259"/>
      <c r="O214" s="260"/>
      <c r="P214" s="260"/>
      <c r="Q214" s="260"/>
      <c r="R214" s="260"/>
      <c r="S214" s="260"/>
      <c r="T214" s="260"/>
      <c r="U214" s="260"/>
      <c r="V214" s="260"/>
      <c r="W214" s="260"/>
      <c r="X214" s="261"/>
      <c r="Y214" s="14"/>
      <c r="Z214" s="14"/>
      <c r="AA214" s="14"/>
      <c r="AB214" s="14"/>
      <c r="AC214" s="14"/>
      <c r="AD214" s="14"/>
      <c r="AE214" s="14"/>
      <c r="AT214" s="262" t="s">
        <v>149</v>
      </c>
      <c r="AU214" s="262" t="s">
        <v>85</v>
      </c>
      <c r="AV214" s="14" t="s">
        <v>85</v>
      </c>
      <c r="AW214" s="14" t="s">
        <v>5</v>
      </c>
      <c r="AX214" s="14" t="s">
        <v>75</v>
      </c>
      <c r="AY214" s="262" t="s">
        <v>137</v>
      </c>
    </row>
    <row r="215" s="15" customFormat="1">
      <c r="A215" s="15"/>
      <c r="B215" s="263"/>
      <c r="C215" s="264"/>
      <c r="D215" s="235" t="s">
        <v>149</v>
      </c>
      <c r="E215" s="265" t="s">
        <v>1</v>
      </c>
      <c r="F215" s="266" t="s">
        <v>152</v>
      </c>
      <c r="G215" s="264"/>
      <c r="H215" s="267">
        <v>5936.5</v>
      </c>
      <c r="I215" s="268"/>
      <c r="J215" s="268"/>
      <c r="K215" s="264"/>
      <c r="L215" s="264"/>
      <c r="M215" s="269"/>
      <c r="N215" s="270"/>
      <c r="O215" s="271"/>
      <c r="P215" s="271"/>
      <c r="Q215" s="271"/>
      <c r="R215" s="271"/>
      <c r="S215" s="271"/>
      <c r="T215" s="271"/>
      <c r="U215" s="271"/>
      <c r="V215" s="271"/>
      <c r="W215" s="271"/>
      <c r="X215" s="272"/>
      <c r="Y215" s="15"/>
      <c r="Z215" s="15"/>
      <c r="AA215" s="15"/>
      <c r="AB215" s="15"/>
      <c r="AC215" s="15"/>
      <c r="AD215" s="15"/>
      <c r="AE215" s="15"/>
      <c r="AT215" s="273" t="s">
        <v>149</v>
      </c>
      <c r="AU215" s="273" t="s">
        <v>85</v>
      </c>
      <c r="AV215" s="15" t="s">
        <v>144</v>
      </c>
      <c r="AW215" s="15" t="s">
        <v>5</v>
      </c>
      <c r="AX215" s="15" t="s">
        <v>83</v>
      </c>
      <c r="AY215" s="273" t="s">
        <v>137</v>
      </c>
    </row>
    <row r="216" s="2" customFormat="1" ht="24.15" customHeight="1">
      <c r="A216" s="38"/>
      <c r="B216" s="39"/>
      <c r="C216" s="221" t="s">
        <v>244</v>
      </c>
      <c r="D216" s="221" t="s">
        <v>139</v>
      </c>
      <c r="E216" s="222" t="s">
        <v>245</v>
      </c>
      <c r="F216" s="223" t="s">
        <v>246</v>
      </c>
      <c r="G216" s="224" t="s">
        <v>142</v>
      </c>
      <c r="H216" s="225">
        <v>25</v>
      </c>
      <c r="I216" s="226"/>
      <c r="J216" s="226"/>
      <c r="K216" s="227">
        <f>ROUND(P216*H216,2)</f>
        <v>0</v>
      </c>
      <c r="L216" s="223" t="s">
        <v>143</v>
      </c>
      <c r="M216" s="44"/>
      <c r="N216" s="228" t="s">
        <v>1</v>
      </c>
      <c r="O216" s="229" t="s">
        <v>38</v>
      </c>
      <c r="P216" s="230">
        <f>I216+J216</f>
        <v>0</v>
      </c>
      <c r="Q216" s="230">
        <f>ROUND(I216*H216,2)</f>
        <v>0</v>
      </c>
      <c r="R216" s="230">
        <f>ROUND(J216*H216,2)</f>
        <v>0</v>
      </c>
      <c r="S216" s="91"/>
      <c r="T216" s="231">
        <f>S216*H216</f>
        <v>0</v>
      </c>
      <c r="U216" s="231">
        <v>0.23000000000000001</v>
      </c>
      <c r="V216" s="231">
        <f>U216*H216</f>
        <v>5.75</v>
      </c>
      <c r="W216" s="231">
        <v>0</v>
      </c>
      <c r="X216" s="232">
        <f>W216*H216</f>
        <v>0</v>
      </c>
      <c r="Y216" s="38"/>
      <c r="Z216" s="38"/>
      <c r="AA216" s="38"/>
      <c r="AB216" s="38"/>
      <c r="AC216" s="38"/>
      <c r="AD216" s="38"/>
      <c r="AE216" s="38"/>
      <c r="AR216" s="233" t="s">
        <v>144</v>
      </c>
      <c r="AT216" s="233" t="s">
        <v>139</v>
      </c>
      <c r="AU216" s="233" t="s">
        <v>85</v>
      </c>
      <c r="AY216" s="17" t="s">
        <v>137</v>
      </c>
      <c r="BE216" s="234">
        <f>IF(O216="základní",K216,0)</f>
        <v>0</v>
      </c>
      <c r="BF216" s="234">
        <f>IF(O216="snížená",K216,0)</f>
        <v>0</v>
      </c>
      <c r="BG216" s="234">
        <f>IF(O216="zákl. přenesená",K216,0)</f>
        <v>0</v>
      </c>
      <c r="BH216" s="234">
        <f>IF(O216="sníž. přenesená",K216,0)</f>
        <v>0</v>
      </c>
      <c r="BI216" s="234">
        <f>IF(O216="nulová",K216,0)</f>
        <v>0</v>
      </c>
      <c r="BJ216" s="17" t="s">
        <v>83</v>
      </c>
      <c r="BK216" s="234">
        <f>ROUND(P216*H216,2)</f>
        <v>0</v>
      </c>
      <c r="BL216" s="17" t="s">
        <v>144</v>
      </c>
      <c r="BM216" s="233" t="s">
        <v>247</v>
      </c>
    </row>
    <row r="217" s="2" customFormat="1">
      <c r="A217" s="38"/>
      <c r="B217" s="39"/>
      <c r="C217" s="40"/>
      <c r="D217" s="235" t="s">
        <v>145</v>
      </c>
      <c r="E217" s="40"/>
      <c r="F217" s="236" t="s">
        <v>248</v>
      </c>
      <c r="G217" s="40"/>
      <c r="H217" s="40"/>
      <c r="I217" s="237"/>
      <c r="J217" s="237"/>
      <c r="K217" s="40"/>
      <c r="L217" s="40"/>
      <c r="M217" s="44"/>
      <c r="N217" s="238"/>
      <c r="O217" s="239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145</v>
      </c>
      <c r="AU217" s="17" t="s">
        <v>85</v>
      </c>
    </row>
    <row r="218" s="2" customFormat="1">
      <c r="A218" s="38"/>
      <c r="B218" s="39"/>
      <c r="C218" s="40"/>
      <c r="D218" s="240" t="s">
        <v>147</v>
      </c>
      <c r="E218" s="40"/>
      <c r="F218" s="241" t="s">
        <v>249</v>
      </c>
      <c r="G218" s="40"/>
      <c r="H218" s="40"/>
      <c r="I218" s="237"/>
      <c r="J218" s="237"/>
      <c r="K218" s="40"/>
      <c r="L218" s="40"/>
      <c r="M218" s="44"/>
      <c r="N218" s="238"/>
      <c r="O218" s="239"/>
      <c r="P218" s="91"/>
      <c r="Q218" s="91"/>
      <c r="R218" s="91"/>
      <c r="S218" s="91"/>
      <c r="T218" s="91"/>
      <c r="U218" s="91"/>
      <c r="V218" s="91"/>
      <c r="W218" s="91"/>
      <c r="X218" s="92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85</v>
      </c>
    </row>
    <row r="219" s="13" customFormat="1">
      <c r="A219" s="13"/>
      <c r="B219" s="242"/>
      <c r="C219" s="243"/>
      <c r="D219" s="235" t="s">
        <v>149</v>
      </c>
      <c r="E219" s="244" t="s">
        <v>1</v>
      </c>
      <c r="F219" s="245" t="s">
        <v>241</v>
      </c>
      <c r="G219" s="243"/>
      <c r="H219" s="244" t="s">
        <v>1</v>
      </c>
      <c r="I219" s="246"/>
      <c r="J219" s="246"/>
      <c r="K219" s="243"/>
      <c r="L219" s="243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3"/>
      <c r="Z219" s="13"/>
      <c r="AA219" s="13"/>
      <c r="AB219" s="13"/>
      <c r="AC219" s="13"/>
      <c r="AD219" s="13"/>
      <c r="AE219" s="13"/>
      <c r="AT219" s="251" t="s">
        <v>149</v>
      </c>
      <c r="AU219" s="251" t="s">
        <v>85</v>
      </c>
      <c r="AV219" s="13" t="s">
        <v>83</v>
      </c>
      <c r="AW219" s="13" t="s">
        <v>5</v>
      </c>
      <c r="AX219" s="13" t="s">
        <v>75</v>
      </c>
      <c r="AY219" s="251" t="s">
        <v>137</v>
      </c>
    </row>
    <row r="220" s="13" customFormat="1">
      <c r="A220" s="13"/>
      <c r="B220" s="242"/>
      <c r="C220" s="243"/>
      <c r="D220" s="235" t="s">
        <v>149</v>
      </c>
      <c r="E220" s="244" t="s">
        <v>1</v>
      </c>
      <c r="F220" s="245" t="s">
        <v>250</v>
      </c>
      <c r="G220" s="243"/>
      <c r="H220" s="244" t="s">
        <v>1</v>
      </c>
      <c r="I220" s="246"/>
      <c r="J220" s="246"/>
      <c r="K220" s="243"/>
      <c r="L220" s="243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149</v>
      </c>
      <c r="AU220" s="251" t="s">
        <v>85</v>
      </c>
      <c r="AV220" s="13" t="s">
        <v>83</v>
      </c>
      <c r="AW220" s="13" t="s">
        <v>5</v>
      </c>
      <c r="AX220" s="13" t="s">
        <v>75</v>
      </c>
      <c r="AY220" s="251" t="s">
        <v>137</v>
      </c>
    </row>
    <row r="221" s="14" customFormat="1">
      <c r="A221" s="14"/>
      <c r="B221" s="252"/>
      <c r="C221" s="253"/>
      <c r="D221" s="235" t="s">
        <v>149</v>
      </c>
      <c r="E221" s="254" t="s">
        <v>1</v>
      </c>
      <c r="F221" s="255" t="s">
        <v>243</v>
      </c>
      <c r="G221" s="253"/>
      <c r="H221" s="256">
        <v>25</v>
      </c>
      <c r="I221" s="257"/>
      <c r="J221" s="257"/>
      <c r="K221" s="253"/>
      <c r="L221" s="253"/>
      <c r="M221" s="258"/>
      <c r="N221" s="259"/>
      <c r="O221" s="260"/>
      <c r="P221" s="260"/>
      <c r="Q221" s="260"/>
      <c r="R221" s="260"/>
      <c r="S221" s="260"/>
      <c r="T221" s="260"/>
      <c r="U221" s="260"/>
      <c r="V221" s="260"/>
      <c r="W221" s="260"/>
      <c r="X221" s="261"/>
      <c r="Y221" s="14"/>
      <c r="Z221" s="14"/>
      <c r="AA221" s="14"/>
      <c r="AB221" s="14"/>
      <c r="AC221" s="14"/>
      <c r="AD221" s="14"/>
      <c r="AE221" s="14"/>
      <c r="AT221" s="262" t="s">
        <v>149</v>
      </c>
      <c r="AU221" s="262" t="s">
        <v>85</v>
      </c>
      <c r="AV221" s="14" t="s">
        <v>85</v>
      </c>
      <c r="AW221" s="14" t="s">
        <v>5</v>
      </c>
      <c r="AX221" s="14" t="s">
        <v>75</v>
      </c>
      <c r="AY221" s="262" t="s">
        <v>137</v>
      </c>
    </row>
    <row r="222" s="15" customFormat="1">
      <c r="A222" s="15"/>
      <c r="B222" s="263"/>
      <c r="C222" s="264"/>
      <c r="D222" s="235" t="s">
        <v>149</v>
      </c>
      <c r="E222" s="265" t="s">
        <v>1</v>
      </c>
      <c r="F222" s="266" t="s">
        <v>152</v>
      </c>
      <c r="G222" s="264"/>
      <c r="H222" s="267">
        <v>25</v>
      </c>
      <c r="I222" s="268"/>
      <c r="J222" s="268"/>
      <c r="K222" s="264"/>
      <c r="L222" s="264"/>
      <c r="M222" s="269"/>
      <c r="N222" s="270"/>
      <c r="O222" s="271"/>
      <c r="P222" s="271"/>
      <c r="Q222" s="271"/>
      <c r="R222" s="271"/>
      <c r="S222" s="271"/>
      <c r="T222" s="271"/>
      <c r="U222" s="271"/>
      <c r="V222" s="271"/>
      <c r="W222" s="271"/>
      <c r="X222" s="272"/>
      <c r="Y222" s="15"/>
      <c r="Z222" s="15"/>
      <c r="AA222" s="15"/>
      <c r="AB222" s="15"/>
      <c r="AC222" s="15"/>
      <c r="AD222" s="15"/>
      <c r="AE222" s="15"/>
      <c r="AT222" s="273" t="s">
        <v>149</v>
      </c>
      <c r="AU222" s="273" t="s">
        <v>85</v>
      </c>
      <c r="AV222" s="15" t="s">
        <v>144</v>
      </c>
      <c r="AW222" s="15" t="s">
        <v>5</v>
      </c>
      <c r="AX222" s="15" t="s">
        <v>83</v>
      </c>
      <c r="AY222" s="273" t="s">
        <v>137</v>
      </c>
    </row>
    <row r="223" s="2" customFormat="1" ht="24.15" customHeight="1">
      <c r="A223" s="38"/>
      <c r="B223" s="39"/>
      <c r="C223" s="221" t="s">
        <v>196</v>
      </c>
      <c r="D223" s="221" t="s">
        <v>139</v>
      </c>
      <c r="E223" s="222" t="s">
        <v>251</v>
      </c>
      <c r="F223" s="223" t="s">
        <v>252</v>
      </c>
      <c r="G223" s="224" t="s">
        <v>142</v>
      </c>
      <c r="H223" s="225">
        <v>6070.25</v>
      </c>
      <c r="I223" s="226"/>
      <c r="J223" s="226"/>
      <c r="K223" s="227">
        <f>ROUND(P223*H223,2)</f>
        <v>0</v>
      </c>
      <c r="L223" s="223" t="s">
        <v>143</v>
      </c>
      <c r="M223" s="44"/>
      <c r="N223" s="228" t="s">
        <v>1</v>
      </c>
      <c r="O223" s="229" t="s">
        <v>38</v>
      </c>
      <c r="P223" s="230">
        <f>I223+J223</f>
        <v>0</v>
      </c>
      <c r="Q223" s="230">
        <f>ROUND(I223*H223,2)</f>
        <v>0</v>
      </c>
      <c r="R223" s="230">
        <f>ROUND(J223*H223,2)</f>
        <v>0</v>
      </c>
      <c r="S223" s="91"/>
      <c r="T223" s="231">
        <f>S223*H223</f>
        <v>0</v>
      </c>
      <c r="U223" s="231">
        <v>0.46000000000000002</v>
      </c>
      <c r="V223" s="231">
        <f>U223*H223</f>
        <v>2792.3150000000001</v>
      </c>
      <c r="W223" s="231">
        <v>0</v>
      </c>
      <c r="X223" s="232">
        <f>W223*H223</f>
        <v>0</v>
      </c>
      <c r="Y223" s="38"/>
      <c r="Z223" s="38"/>
      <c r="AA223" s="38"/>
      <c r="AB223" s="38"/>
      <c r="AC223" s="38"/>
      <c r="AD223" s="38"/>
      <c r="AE223" s="38"/>
      <c r="AR223" s="233" t="s">
        <v>144</v>
      </c>
      <c r="AT223" s="233" t="s">
        <v>139</v>
      </c>
      <c r="AU223" s="233" t="s">
        <v>85</v>
      </c>
      <c r="AY223" s="17" t="s">
        <v>137</v>
      </c>
      <c r="BE223" s="234">
        <f>IF(O223="základní",K223,0)</f>
        <v>0</v>
      </c>
      <c r="BF223" s="234">
        <f>IF(O223="snížená",K223,0)</f>
        <v>0</v>
      </c>
      <c r="BG223" s="234">
        <f>IF(O223="zákl. přenesená",K223,0)</f>
        <v>0</v>
      </c>
      <c r="BH223" s="234">
        <f>IF(O223="sníž. přenesená",K223,0)</f>
        <v>0</v>
      </c>
      <c r="BI223" s="234">
        <f>IF(O223="nulová",K223,0)</f>
        <v>0</v>
      </c>
      <c r="BJ223" s="17" t="s">
        <v>83</v>
      </c>
      <c r="BK223" s="234">
        <f>ROUND(P223*H223,2)</f>
        <v>0</v>
      </c>
      <c r="BL223" s="17" t="s">
        <v>144</v>
      </c>
      <c r="BM223" s="233" t="s">
        <v>253</v>
      </c>
    </row>
    <row r="224" s="2" customFormat="1">
      <c r="A224" s="38"/>
      <c r="B224" s="39"/>
      <c r="C224" s="40"/>
      <c r="D224" s="235" t="s">
        <v>145</v>
      </c>
      <c r="E224" s="40"/>
      <c r="F224" s="236" t="s">
        <v>254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85</v>
      </c>
    </row>
    <row r="225" s="2" customFormat="1">
      <c r="A225" s="38"/>
      <c r="B225" s="39"/>
      <c r="C225" s="40"/>
      <c r="D225" s="240" t="s">
        <v>147</v>
      </c>
      <c r="E225" s="40"/>
      <c r="F225" s="241" t="s">
        <v>255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147</v>
      </c>
      <c r="AU225" s="17" t="s">
        <v>85</v>
      </c>
    </row>
    <row r="226" s="13" customFormat="1">
      <c r="A226" s="13"/>
      <c r="B226" s="242"/>
      <c r="C226" s="243"/>
      <c r="D226" s="235" t="s">
        <v>149</v>
      </c>
      <c r="E226" s="244" t="s">
        <v>1</v>
      </c>
      <c r="F226" s="245" t="s">
        <v>256</v>
      </c>
      <c r="G226" s="243"/>
      <c r="H226" s="244" t="s">
        <v>1</v>
      </c>
      <c r="I226" s="246"/>
      <c r="J226" s="246"/>
      <c r="K226" s="243"/>
      <c r="L226" s="243"/>
      <c r="M226" s="247"/>
      <c r="N226" s="248"/>
      <c r="O226" s="249"/>
      <c r="P226" s="249"/>
      <c r="Q226" s="249"/>
      <c r="R226" s="249"/>
      <c r="S226" s="249"/>
      <c r="T226" s="249"/>
      <c r="U226" s="249"/>
      <c r="V226" s="249"/>
      <c r="W226" s="249"/>
      <c r="X226" s="250"/>
      <c r="Y226" s="13"/>
      <c r="Z226" s="13"/>
      <c r="AA226" s="13"/>
      <c r="AB226" s="13"/>
      <c r="AC226" s="13"/>
      <c r="AD226" s="13"/>
      <c r="AE226" s="13"/>
      <c r="AT226" s="251" t="s">
        <v>149</v>
      </c>
      <c r="AU226" s="251" t="s">
        <v>85</v>
      </c>
      <c r="AV226" s="13" t="s">
        <v>83</v>
      </c>
      <c r="AW226" s="13" t="s">
        <v>5</v>
      </c>
      <c r="AX226" s="13" t="s">
        <v>75</v>
      </c>
      <c r="AY226" s="251" t="s">
        <v>137</v>
      </c>
    </row>
    <row r="227" s="14" customFormat="1">
      <c r="A227" s="14"/>
      <c r="B227" s="252"/>
      <c r="C227" s="253"/>
      <c r="D227" s="235" t="s">
        <v>149</v>
      </c>
      <c r="E227" s="254" t="s">
        <v>1</v>
      </c>
      <c r="F227" s="255" t="s">
        <v>257</v>
      </c>
      <c r="G227" s="253"/>
      <c r="H227" s="256">
        <v>6052.25</v>
      </c>
      <c r="I227" s="257"/>
      <c r="J227" s="257"/>
      <c r="K227" s="253"/>
      <c r="L227" s="253"/>
      <c r="M227" s="258"/>
      <c r="N227" s="259"/>
      <c r="O227" s="260"/>
      <c r="P227" s="260"/>
      <c r="Q227" s="260"/>
      <c r="R227" s="260"/>
      <c r="S227" s="260"/>
      <c r="T227" s="260"/>
      <c r="U227" s="260"/>
      <c r="V227" s="260"/>
      <c r="W227" s="260"/>
      <c r="X227" s="261"/>
      <c r="Y227" s="14"/>
      <c r="Z227" s="14"/>
      <c r="AA227" s="14"/>
      <c r="AB227" s="14"/>
      <c r="AC227" s="14"/>
      <c r="AD227" s="14"/>
      <c r="AE227" s="14"/>
      <c r="AT227" s="262" t="s">
        <v>149</v>
      </c>
      <c r="AU227" s="262" t="s">
        <v>85</v>
      </c>
      <c r="AV227" s="14" t="s">
        <v>85</v>
      </c>
      <c r="AW227" s="14" t="s">
        <v>5</v>
      </c>
      <c r="AX227" s="14" t="s">
        <v>75</v>
      </c>
      <c r="AY227" s="262" t="s">
        <v>137</v>
      </c>
    </row>
    <row r="228" s="13" customFormat="1">
      <c r="A228" s="13"/>
      <c r="B228" s="242"/>
      <c r="C228" s="243"/>
      <c r="D228" s="235" t="s">
        <v>149</v>
      </c>
      <c r="E228" s="244" t="s">
        <v>1</v>
      </c>
      <c r="F228" s="245" t="s">
        <v>258</v>
      </c>
      <c r="G228" s="243"/>
      <c r="H228" s="244" t="s">
        <v>1</v>
      </c>
      <c r="I228" s="246"/>
      <c r="J228" s="246"/>
      <c r="K228" s="243"/>
      <c r="L228" s="243"/>
      <c r="M228" s="247"/>
      <c r="N228" s="248"/>
      <c r="O228" s="249"/>
      <c r="P228" s="249"/>
      <c r="Q228" s="249"/>
      <c r="R228" s="249"/>
      <c r="S228" s="249"/>
      <c r="T228" s="249"/>
      <c r="U228" s="249"/>
      <c r="V228" s="249"/>
      <c r="W228" s="249"/>
      <c r="X228" s="250"/>
      <c r="Y228" s="13"/>
      <c r="Z228" s="13"/>
      <c r="AA228" s="13"/>
      <c r="AB228" s="13"/>
      <c r="AC228" s="13"/>
      <c r="AD228" s="13"/>
      <c r="AE228" s="13"/>
      <c r="AT228" s="251" t="s">
        <v>149</v>
      </c>
      <c r="AU228" s="251" t="s">
        <v>85</v>
      </c>
      <c r="AV228" s="13" t="s">
        <v>83</v>
      </c>
      <c r="AW228" s="13" t="s">
        <v>5</v>
      </c>
      <c r="AX228" s="13" t="s">
        <v>75</v>
      </c>
      <c r="AY228" s="251" t="s">
        <v>137</v>
      </c>
    </row>
    <row r="229" s="14" customFormat="1">
      <c r="A229" s="14"/>
      <c r="B229" s="252"/>
      <c r="C229" s="253"/>
      <c r="D229" s="235" t="s">
        <v>149</v>
      </c>
      <c r="E229" s="254" t="s">
        <v>1</v>
      </c>
      <c r="F229" s="255" t="s">
        <v>204</v>
      </c>
      <c r="G229" s="253"/>
      <c r="H229" s="256">
        <v>18</v>
      </c>
      <c r="I229" s="257"/>
      <c r="J229" s="257"/>
      <c r="K229" s="253"/>
      <c r="L229" s="253"/>
      <c r="M229" s="258"/>
      <c r="N229" s="259"/>
      <c r="O229" s="260"/>
      <c r="P229" s="260"/>
      <c r="Q229" s="260"/>
      <c r="R229" s="260"/>
      <c r="S229" s="260"/>
      <c r="T229" s="260"/>
      <c r="U229" s="260"/>
      <c r="V229" s="260"/>
      <c r="W229" s="260"/>
      <c r="X229" s="261"/>
      <c r="Y229" s="14"/>
      <c r="Z229" s="14"/>
      <c r="AA229" s="14"/>
      <c r="AB229" s="14"/>
      <c r="AC229" s="14"/>
      <c r="AD229" s="14"/>
      <c r="AE229" s="14"/>
      <c r="AT229" s="262" t="s">
        <v>149</v>
      </c>
      <c r="AU229" s="262" t="s">
        <v>85</v>
      </c>
      <c r="AV229" s="14" t="s">
        <v>85</v>
      </c>
      <c r="AW229" s="14" t="s">
        <v>5</v>
      </c>
      <c r="AX229" s="14" t="s">
        <v>75</v>
      </c>
      <c r="AY229" s="262" t="s">
        <v>137</v>
      </c>
    </row>
    <row r="230" s="15" customFormat="1">
      <c r="A230" s="15"/>
      <c r="B230" s="263"/>
      <c r="C230" s="264"/>
      <c r="D230" s="235" t="s">
        <v>149</v>
      </c>
      <c r="E230" s="265" t="s">
        <v>1</v>
      </c>
      <c r="F230" s="266" t="s">
        <v>152</v>
      </c>
      <c r="G230" s="264"/>
      <c r="H230" s="267">
        <v>6070.25</v>
      </c>
      <c r="I230" s="268"/>
      <c r="J230" s="268"/>
      <c r="K230" s="264"/>
      <c r="L230" s="264"/>
      <c r="M230" s="269"/>
      <c r="N230" s="270"/>
      <c r="O230" s="271"/>
      <c r="P230" s="271"/>
      <c r="Q230" s="271"/>
      <c r="R230" s="271"/>
      <c r="S230" s="271"/>
      <c r="T230" s="271"/>
      <c r="U230" s="271"/>
      <c r="V230" s="271"/>
      <c r="W230" s="271"/>
      <c r="X230" s="272"/>
      <c r="Y230" s="15"/>
      <c r="Z230" s="15"/>
      <c r="AA230" s="15"/>
      <c r="AB230" s="15"/>
      <c r="AC230" s="15"/>
      <c r="AD230" s="15"/>
      <c r="AE230" s="15"/>
      <c r="AT230" s="273" t="s">
        <v>149</v>
      </c>
      <c r="AU230" s="273" t="s">
        <v>85</v>
      </c>
      <c r="AV230" s="15" t="s">
        <v>144</v>
      </c>
      <c r="AW230" s="15" t="s">
        <v>5</v>
      </c>
      <c r="AX230" s="15" t="s">
        <v>83</v>
      </c>
      <c r="AY230" s="273" t="s">
        <v>137</v>
      </c>
    </row>
    <row r="231" s="2" customFormat="1" ht="24.15" customHeight="1">
      <c r="A231" s="38"/>
      <c r="B231" s="39"/>
      <c r="C231" s="221" t="s">
        <v>259</v>
      </c>
      <c r="D231" s="221" t="s">
        <v>139</v>
      </c>
      <c r="E231" s="222" t="s">
        <v>260</v>
      </c>
      <c r="F231" s="223" t="s">
        <v>261</v>
      </c>
      <c r="G231" s="224" t="s">
        <v>142</v>
      </c>
      <c r="H231" s="225">
        <v>1477</v>
      </c>
      <c r="I231" s="226"/>
      <c r="J231" s="226"/>
      <c r="K231" s="227">
        <f>ROUND(P231*H231,2)</f>
        <v>0</v>
      </c>
      <c r="L231" s="223" t="s">
        <v>143</v>
      </c>
      <c r="M231" s="44"/>
      <c r="N231" s="228" t="s">
        <v>1</v>
      </c>
      <c r="O231" s="229" t="s">
        <v>38</v>
      </c>
      <c r="P231" s="230">
        <f>I231+J231</f>
        <v>0</v>
      </c>
      <c r="Q231" s="230">
        <f>ROUND(I231*H231,2)</f>
        <v>0</v>
      </c>
      <c r="R231" s="230">
        <f>ROUND(J231*H231,2)</f>
        <v>0</v>
      </c>
      <c r="S231" s="91"/>
      <c r="T231" s="231">
        <f>S231*H231</f>
        <v>0</v>
      </c>
      <c r="U231" s="231">
        <v>0.23000000000000001</v>
      </c>
      <c r="V231" s="231">
        <f>U231*H231</f>
        <v>339.71000000000004</v>
      </c>
      <c r="W231" s="231">
        <v>0</v>
      </c>
      <c r="X231" s="232">
        <f>W231*H231</f>
        <v>0</v>
      </c>
      <c r="Y231" s="38"/>
      <c r="Z231" s="38"/>
      <c r="AA231" s="38"/>
      <c r="AB231" s="38"/>
      <c r="AC231" s="38"/>
      <c r="AD231" s="38"/>
      <c r="AE231" s="38"/>
      <c r="AR231" s="233" t="s">
        <v>144</v>
      </c>
      <c r="AT231" s="233" t="s">
        <v>139</v>
      </c>
      <c r="AU231" s="233" t="s">
        <v>85</v>
      </c>
      <c r="AY231" s="17" t="s">
        <v>137</v>
      </c>
      <c r="BE231" s="234">
        <f>IF(O231="základní",K231,0)</f>
        <v>0</v>
      </c>
      <c r="BF231" s="234">
        <f>IF(O231="snížená",K231,0)</f>
        <v>0</v>
      </c>
      <c r="BG231" s="234">
        <f>IF(O231="zákl. přenesená",K231,0)</f>
        <v>0</v>
      </c>
      <c r="BH231" s="234">
        <f>IF(O231="sníž. přenesená",K231,0)</f>
        <v>0</v>
      </c>
      <c r="BI231" s="234">
        <f>IF(O231="nulová",K231,0)</f>
        <v>0</v>
      </c>
      <c r="BJ231" s="17" t="s">
        <v>83</v>
      </c>
      <c r="BK231" s="234">
        <f>ROUND(P231*H231,2)</f>
        <v>0</v>
      </c>
      <c r="BL231" s="17" t="s">
        <v>144</v>
      </c>
      <c r="BM231" s="233" t="s">
        <v>262</v>
      </c>
    </row>
    <row r="232" s="2" customFormat="1">
      <c r="A232" s="38"/>
      <c r="B232" s="39"/>
      <c r="C232" s="40"/>
      <c r="D232" s="235" t="s">
        <v>145</v>
      </c>
      <c r="E232" s="40"/>
      <c r="F232" s="236" t="s">
        <v>261</v>
      </c>
      <c r="G232" s="40"/>
      <c r="H232" s="40"/>
      <c r="I232" s="237"/>
      <c r="J232" s="237"/>
      <c r="K232" s="40"/>
      <c r="L232" s="40"/>
      <c r="M232" s="44"/>
      <c r="N232" s="238"/>
      <c r="O232" s="239"/>
      <c r="P232" s="91"/>
      <c r="Q232" s="91"/>
      <c r="R232" s="91"/>
      <c r="S232" s="91"/>
      <c r="T232" s="91"/>
      <c r="U232" s="91"/>
      <c r="V232" s="91"/>
      <c r="W232" s="91"/>
      <c r="X232" s="92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85</v>
      </c>
    </row>
    <row r="233" s="2" customFormat="1">
      <c r="A233" s="38"/>
      <c r="B233" s="39"/>
      <c r="C233" s="40"/>
      <c r="D233" s="240" t="s">
        <v>147</v>
      </c>
      <c r="E233" s="40"/>
      <c r="F233" s="241" t="s">
        <v>263</v>
      </c>
      <c r="G233" s="40"/>
      <c r="H233" s="40"/>
      <c r="I233" s="237"/>
      <c r="J233" s="237"/>
      <c r="K233" s="40"/>
      <c r="L233" s="40"/>
      <c r="M233" s="44"/>
      <c r="N233" s="238"/>
      <c r="O233" s="239"/>
      <c r="P233" s="91"/>
      <c r="Q233" s="91"/>
      <c r="R233" s="91"/>
      <c r="S233" s="91"/>
      <c r="T233" s="91"/>
      <c r="U233" s="91"/>
      <c r="V233" s="91"/>
      <c r="W233" s="91"/>
      <c r="X233" s="92"/>
      <c r="Y233" s="38"/>
      <c r="Z233" s="38"/>
      <c r="AA233" s="38"/>
      <c r="AB233" s="38"/>
      <c r="AC233" s="38"/>
      <c r="AD233" s="38"/>
      <c r="AE233" s="38"/>
      <c r="AT233" s="17" t="s">
        <v>147</v>
      </c>
      <c r="AU233" s="17" t="s">
        <v>85</v>
      </c>
    </row>
    <row r="234" s="13" customFormat="1">
      <c r="A234" s="13"/>
      <c r="B234" s="242"/>
      <c r="C234" s="243"/>
      <c r="D234" s="235" t="s">
        <v>149</v>
      </c>
      <c r="E234" s="244" t="s">
        <v>1</v>
      </c>
      <c r="F234" s="245" t="s">
        <v>264</v>
      </c>
      <c r="G234" s="243"/>
      <c r="H234" s="244" t="s">
        <v>1</v>
      </c>
      <c r="I234" s="246"/>
      <c r="J234" s="246"/>
      <c r="K234" s="243"/>
      <c r="L234" s="243"/>
      <c r="M234" s="247"/>
      <c r="N234" s="248"/>
      <c r="O234" s="249"/>
      <c r="P234" s="249"/>
      <c r="Q234" s="249"/>
      <c r="R234" s="249"/>
      <c r="S234" s="249"/>
      <c r="T234" s="249"/>
      <c r="U234" s="249"/>
      <c r="V234" s="249"/>
      <c r="W234" s="249"/>
      <c r="X234" s="250"/>
      <c r="Y234" s="13"/>
      <c r="Z234" s="13"/>
      <c r="AA234" s="13"/>
      <c r="AB234" s="13"/>
      <c r="AC234" s="13"/>
      <c r="AD234" s="13"/>
      <c r="AE234" s="13"/>
      <c r="AT234" s="251" t="s">
        <v>149</v>
      </c>
      <c r="AU234" s="251" t="s">
        <v>85</v>
      </c>
      <c r="AV234" s="13" t="s">
        <v>83</v>
      </c>
      <c r="AW234" s="13" t="s">
        <v>5</v>
      </c>
      <c r="AX234" s="13" t="s">
        <v>75</v>
      </c>
      <c r="AY234" s="251" t="s">
        <v>137</v>
      </c>
    </row>
    <row r="235" s="14" customFormat="1">
      <c r="A235" s="14"/>
      <c r="B235" s="252"/>
      <c r="C235" s="253"/>
      <c r="D235" s="235" t="s">
        <v>149</v>
      </c>
      <c r="E235" s="254" t="s">
        <v>1</v>
      </c>
      <c r="F235" s="255" t="s">
        <v>265</v>
      </c>
      <c r="G235" s="253"/>
      <c r="H235" s="256">
        <v>1477</v>
      </c>
      <c r="I235" s="257"/>
      <c r="J235" s="257"/>
      <c r="K235" s="253"/>
      <c r="L235" s="253"/>
      <c r="M235" s="258"/>
      <c r="N235" s="259"/>
      <c r="O235" s="260"/>
      <c r="P235" s="260"/>
      <c r="Q235" s="260"/>
      <c r="R235" s="260"/>
      <c r="S235" s="260"/>
      <c r="T235" s="260"/>
      <c r="U235" s="260"/>
      <c r="V235" s="260"/>
      <c r="W235" s="260"/>
      <c r="X235" s="261"/>
      <c r="Y235" s="14"/>
      <c r="Z235" s="14"/>
      <c r="AA235" s="14"/>
      <c r="AB235" s="14"/>
      <c r="AC235" s="14"/>
      <c r="AD235" s="14"/>
      <c r="AE235" s="14"/>
      <c r="AT235" s="262" t="s">
        <v>149</v>
      </c>
      <c r="AU235" s="262" t="s">
        <v>85</v>
      </c>
      <c r="AV235" s="14" t="s">
        <v>85</v>
      </c>
      <c r="AW235" s="14" t="s">
        <v>5</v>
      </c>
      <c r="AX235" s="14" t="s">
        <v>75</v>
      </c>
      <c r="AY235" s="262" t="s">
        <v>137</v>
      </c>
    </row>
    <row r="236" s="15" customFormat="1">
      <c r="A236" s="15"/>
      <c r="B236" s="263"/>
      <c r="C236" s="264"/>
      <c r="D236" s="235" t="s">
        <v>149</v>
      </c>
      <c r="E236" s="265" t="s">
        <v>1</v>
      </c>
      <c r="F236" s="266" t="s">
        <v>152</v>
      </c>
      <c r="G236" s="264"/>
      <c r="H236" s="267">
        <v>1477</v>
      </c>
      <c r="I236" s="268"/>
      <c r="J236" s="268"/>
      <c r="K236" s="264"/>
      <c r="L236" s="264"/>
      <c r="M236" s="269"/>
      <c r="N236" s="270"/>
      <c r="O236" s="271"/>
      <c r="P236" s="271"/>
      <c r="Q236" s="271"/>
      <c r="R236" s="271"/>
      <c r="S236" s="271"/>
      <c r="T236" s="271"/>
      <c r="U236" s="271"/>
      <c r="V236" s="271"/>
      <c r="W236" s="271"/>
      <c r="X236" s="272"/>
      <c r="Y236" s="15"/>
      <c r="Z236" s="15"/>
      <c r="AA236" s="15"/>
      <c r="AB236" s="15"/>
      <c r="AC236" s="15"/>
      <c r="AD236" s="15"/>
      <c r="AE236" s="15"/>
      <c r="AT236" s="273" t="s">
        <v>149</v>
      </c>
      <c r="AU236" s="273" t="s">
        <v>85</v>
      </c>
      <c r="AV236" s="15" t="s">
        <v>144</v>
      </c>
      <c r="AW236" s="15" t="s">
        <v>5</v>
      </c>
      <c r="AX236" s="15" t="s">
        <v>83</v>
      </c>
      <c r="AY236" s="273" t="s">
        <v>137</v>
      </c>
    </row>
    <row r="237" s="2" customFormat="1" ht="24.15" customHeight="1">
      <c r="A237" s="38"/>
      <c r="B237" s="39"/>
      <c r="C237" s="221" t="s">
        <v>204</v>
      </c>
      <c r="D237" s="221" t="s">
        <v>139</v>
      </c>
      <c r="E237" s="222" t="s">
        <v>266</v>
      </c>
      <c r="F237" s="223" t="s">
        <v>267</v>
      </c>
      <c r="G237" s="224" t="s">
        <v>142</v>
      </c>
      <c r="H237" s="225">
        <v>18</v>
      </c>
      <c r="I237" s="226"/>
      <c r="J237" s="226"/>
      <c r="K237" s="227">
        <f>ROUND(P237*H237,2)</f>
        <v>0</v>
      </c>
      <c r="L237" s="223" t="s">
        <v>143</v>
      </c>
      <c r="M237" s="44"/>
      <c r="N237" s="228" t="s">
        <v>1</v>
      </c>
      <c r="O237" s="229" t="s">
        <v>38</v>
      </c>
      <c r="P237" s="230">
        <f>I237+J237</f>
        <v>0</v>
      </c>
      <c r="Q237" s="230">
        <f>ROUND(I237*H237,2)</f>
        <v>0</v>
      </c>
      <c r="R237" s="230">
        <f>ROUND(J237*H237,2)</f>
        <v>0</v>
      </c>
      <c r="S237" s="91"/>
      <c r="T237" s="231">
        <f>S237*H237</f>
        <v>0</v>
      </c>
      <c r="U237" s="231">
        <v>0.44628000000000001</v>
      </c>
      <c r="V237" s="231">
        <f>U237*H237</f>
        <v>8.0330399999999997</v>
      </c>
      <c r="W237" s="231">
        <v>0</v>
      </c>
      <c r="X237" s="232">
        <f>W237*H237</f>
        <v>0</v>
      </c>
      <c r="Y237" s="38"/>
      <c r="Z237" s="38"/>
      <c r="AA237" s="38"/>
      <c r="AB237" s="38"/>
      <c r="AC237" s="38"/>
      <c r="AD237" s="38"/>
      <c r="AE237" s="38"/>
      <c r="AR237" s="233" t="s">
        <v>144</v>
      </c>
      <c r="AT237" s="233" t="s">
        <v>139</v>
      </c>
      <c r="AU237" s="233" t="s">
        <v>85</v>
      </c>
      <c r="AY237" s="17" t="s">
        <v>137</v>
      </c>
      <c r="BE237" s="234">
        <f>IF(O237="základní",K237,0)</f>
        <v>0</v>
      </c>
      <c r="BF237" s="234">
        <f>IF(O237="snížená",K237,0)</f>
        <v>0</v>
      </c>
      <c r="BG237" s="234">
        <f>IF(O237="zákl. přenesená",K237,0)</f>
        <v>0</v>
      </c>
      <c r="BH237" s="234">
        <f>IF(O237="sníž. přenesená",K237,0)</f>
        <v>0</v>
      </c>
      <c r="BI237" s="234">
        <f>IF(O237="nulová",K237,0)</f>
        <v>0</v>
      </c>
      <c r="BJ237" s="17" t="s">
        <v>83</v>
      </c>
      <c r="BK237" s="234">
        <f>ROUND(P237*H237,2)</f>
        <v>0</v>
      </c>
      <c r="BL237" s="17" t="s">
        <v>144</v>
      </c>
      <c r="BM237" s="233" t="s">
        <v>268</v>
      </c>
    </row>
    <row r="238" s="2" customFormat="1">
      <c r="A238" s="38"/>
      <c r="B238" s="39"/>
      <c r="C238" s="40"/>
      <c r="D238" s="235" t="s">
        <v>145</v>
      </c>
      <c r="E238" s="40"/>
      <c r="F238" s="236" t="s">
        <v>269</v>
      </c>
      <c r="G238" s="40"/>
      <c r="H238" s="40"/>
      <c r="I238" s="237"/>
      <c r="J238" s="237"/>
      <c r="K238" s="40"/>
      <c r="L238" s="40"/>
      <c r="M238" s="44"/>
      <c r="N238" s="238"/>
      <c r="O238" s="239"/>
      <c r="P238" s="91"/>
      <c r="Q238" s="91"/>
      <c r="R238" s="91"/>
      <c r="S238" s="91"/>
      <c r="T238" s="91"/>
      <c r="U238" s="91"/>
      <c r="V238" s="91"/>
      <c r="W238" s="91"/>
      <c r="X238" s="92"/>
      <c r="Y238" s="38"/>
      <c r="Z238" s="38"/>
      <c r="AA238" s="38"/>
      <c r="AB238" s="38"/>
      <c r="AC238" s="38"/>
      <c r="AD238" s="38"/>
      <c r="AE238" s="38"/>
      <c r="AT238" s="17" t="s">
        <v>145</v>
      </c>
      <c r="AU238" s="17" t="s">
        <v>85</v>
      </c>
    </row>
    <row r="239" s="2" customFormat="1">
      <c r="A239" s="38"/>
      <c r="B239" s="39"/>
      <c r="C239" s="40"/>
      <c r="D239" s="240" t="s">
        <v>147</v>
      </c>
      <c r="E239" s="40"/>
      <c r="F239" s="241" t="s">
        <v>270</v>
      </c>
      <c r="G239" s="40"/>
      <c r="H239" s="40"/>
      <c r="I239" s="237"/>
      <c r="J239" s="237"/>
      <c r="K239" s="40"/>
      <c r="L239" s="40"/>
      <c r="M239" s="44"/>
      <c r="N239" s="238"/>
      <c r="O239" s="239"/>
      <c r="P239" s="91"/>
      <c r="Q239" s="91"/>
      <c r="R239" s="91"/>
      <c r="S239" s="91"/>
      <c r="T239" s="91"/>
      <c r="U239" s="91"/>
      <c r="V239" s="91"/>
      <c r="W239" s="91"/>
      <c r="X239" s="92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85</v>
      </c>
    </row>
    <row r="240" s="13" customFormat="1">
      <c r="A240" s="13"/>
      <c r="B240" s="242"/>
      <c r="C240" s="243"/>
      <c r="D240" s="235" t="s">
        <v>149</v>
      </c>
      <c r="E240" s="244" t="s">
        <v>1</v>
      </c>
      <c r="F240" s="245" t="s">
        <v>271</v>
      </c>
      <c r="G240" s="243"/>
      <c r="H240" s="244" t="s">
        <v>1</v>
      </c>
      <c r="I240" s="246"/>
      <c r="J240" s="246"/>
      <c r="K240" s="243"/>
      <c r="L240" s="243"/>
      <c r="M240" s="247"/>
      <c r="N240" s="248"/>
      <c r="O240" s="249"/>
      <c r="P240" s="249"/>
      <c r="Q240" s="249"/>
      <c r="R240" s="249"/>
      <c r="S240" s="249"/>
      <c r="T240" s="249"/>
      <c r="U240" s="249"/>
      <c r="V240" s="249"/>
      <c r="W240" s="249"/>
      <c r="X240" s="250"/>
      <c r="Y240" s="13"/>
      <c r="Z240" s="13"/>
      <c r="AA240" s="13"/>
      <c r="AB240" s="13"/>
      <c r="AC240" s="13"/>
      <c r="AD240" s="13"/>
      <c r="AE240" s="13"/>
      <c r="AT240" s="251" t="s">
        <v>149</v>
      </c>
      <c r="AU240" s="251" t="s">
        <v>85</v>
      </c>
      <c r="AV240" s="13" t="s">
        <v>83</v>
      </c>
      <c r="AW240" s="13" t="s">
        <v>5</v>
      </c>
      <c r="AX240" s="13" t="s">
        <v>75</v>
      </c>
      <c r="AY240" s="251" t="s">
        <v>137</v>
      </c>
    </row>
    <row r="241" s="14" customFormat="1">
      <c r="A241" s="14"/>
      <c r="B241" s="252"/>
      <c r="C241" s="253"/>
      <c r="D241" s="235" t="s">
        <v>149</v>
      </c>
      <c r="E241" s="254" t="s">
        <v>1</v>
      </c>
      <c r="F241" s="255" t="s">
        <v>204</v>
      </c>
      <c r="G241" s="253"/>
      <c r="H241" s="256">
        <v>18</v>
      </c>
      <c r="I241" s="257"/>
      <c r="J241" s="257"/>
      <c r="K241" s="253"/>
      <c r="L241" s="253"/>
      <c r="M241" s="258"/>
      <c r="N241" s="259"/>
      <c r="O241" s="260"/>
      <c r="P241" s="260"/>
      <c r="Q241" s="260"/>
      <c r="R241" s="260"/>
      <c r="S241" s="260"/>
      <c r="T241" s="260"/>
      <c r="U241" s="260"/>
      <c r="V241" s="260"/>
      <c r="W241" s="260"/>
      <c r="X241" s="261"/>
      <c r="Y241" s="14"/>
      <c r="Z241" s="14"/>
      <c r="AA241" s="14"/>
      <c r="AB241" s="14"/>
      <c r="AC241" s="14"/>
      <c r="AD241" s="14"/>
      <c r="AE241" s="14"/>
      <c r="AT241" s="262" t="s">
        <v>149</v>
      </c>
      <c r="AU241" s="262" t="s">
        <v>85</v>
      </c>
      <c r="AV241" s="14" t="s">
        <v>85</v>
      </c>
      <c r="AW241" s="14" t="s">
        <v>5</v>
      </c>
      <c r="AX241" s="14" t="s">
        <v>75</v>
      </c>
      <c r="AY241" s="262" t="s">
        <v>137</v>
      </c>
    </row>
    <row r="242" s="15" customFormat="1">
      <c r="A242" s="15"/>
      <c r="B242" s="263"/>
      <c r="C242" s="264"/>
      <c r="D242" s="235" t="s">
        <v>149</v>
      </c>
      <c r="E242" s="265" t="s">
        <v>1</v>
      </c>
      <c r="F242" s="266" t="s">
        <v>152</v>
      </c>
      <c r="G242" s="264"/>
      <c r="H242" s="267">
        <v>18</v>
      </c>
      <c r="I242" s="268"/>
      <c r="J242" s="268"/>
      <c r="K242" s="264"/>
      <c r="L242" s="264"/>
      <c r="M242" s="269"/>
      <c r="N242" s="270"/>
      <c r="O242" s="271"/>
      <c r="P242" s="271"/>
      <c r="Q242" s="271"/>
      <c r="R242" s="271"/>
      <c r="S242" s="271"/>
      <c r="T242" s="271"/>
      <c r="U242" s="271"/>
      <c r="V242" s="271"/>
      <c r="W242" s="271"/>
      <c r="X242" s="272"/>
      <c r="Y242" s="15"/>
      <c r="Z242" s="15"/>
      <c r="AA242" s="15"/>
      <c r="AB242" s="15"/>
      <c r="AC242" s="15"/>
      <c r="AD242" s="15"/>
      <c r="AE242" s="15"/>
      <c r="AT242" s="273" t="s">
        <v>149</v>
      </c>
      <c r="AU242" s="273" t="s">
        <v>85</v>
      </c>
      <c r="AV242" s="15" t="s">
        <v>144</v>
      </c>
      <c r="AW242" s="15" t="s">
        <v>5</v>
      </c>
      <c r="AX242" s="15" t="s">
        <v>83</v>
      </c>
      <c r="AY242" s="273" t="s">
        <v>137</v>
      </c>
    </row>
    <row r="243" s="12" customFormat="1" ht="22.8" customHeight="1">
      <c r="A243" s="12"/>
      <c r="B243" s="204"/>
      <c r="C243" s="205"/>
      <c r="D243" s="206" t="s">
        <v>74</v>
      </c>
      <c r="E243" s="219" t="s">
        <v>201</v>
      </c>
      <c r="F243" s="219" t="s">
        <v>272</v>
      </c>
      <c r="G243" s="205"/>
      <c r="H243" s="205"/>
      <c r="I243" s="208"/>
      <c r="J243" s="208"/>
      <c r="K243" s="220">
        <f>BK243</f>
        <v>0</v>
      </c>
      <c r="L243" s="205"/>
      <c r="M243" s="210"/>
      <c r="N243" s="211"/>
      <c r="O243" s="212"/>
      <c r="P243" s="212"/>
      <c r="Q243" s="213">
        <f>SUM(Q244:Q252)</f>
        <v>0</v>
      </c>
      <c r="R243" s="213">
        <f>SUM(R244:R252)</f>
        <v>0</v>
      </c>
      <c r="S243" s="212"/>
      <c r="T243" s="214">
        <f>SUM(T244:T252)</f>
        <v>0</v>
      </c>
      <c r="U243" s="212"/>
      <c r="V243" s="214">
        <f>SUM(V244:V252)</f>
        <v>13.8705</v>
      </c>
      <c r="W243" s="212"/>
      <c r="X243" s="215">
        <f>SUM(X244:X252)</f>
        <v>0</v>
      </c>
      <c r="Y243" s="12"/>
      <c r="Z243" s="12"/>
      <c r="AA243" s="12"/>
      <c r="AB243" s="12"/>
      <c r="AC243" s="12"/>
      <c r="AD243" s="12"/>
      <c r="AE243" s="12"/>
      <c r="AR243" s="216" t="s">
        <v>83</v>
      </c>
      <c r="AT243" s="217" t="s">
        <v>74</v>
      </c>
      <c r="AU243" s="217" t="s">
        <v>83</v>
      </c>
      <c r="AY243" s="216" t="s">
        <v>137</v>
      </c>
      <c r="BK243" s="218">
        <f>SUM(BK244:BK252)</f>
        <v>0</v>
      </c>
    </row>
    <row r="244" s="2" customFormat="1" ht="24.15" customHeight="1">
      <c r="A244" s="38"/>
      <c r="B244" s="39"/>
      <c r="C244" s="221" t="s">
        <v>273</v>
      </c>
      <c r="D244" s="221" t="s">
        <v>139</v>
      </c>
      <c r="E244" s="222" t="s">
        <v>274</v>
      </c>
      <c r="F244" s="223" t="s">
        <v>275</v>
      </c>
      <c r="G244" s="224" t="s">
        <v>276</v>
      </c>
      <c r="H244" s="225">
        <v>15</v>
      </c>
      <c r="I244" s="226"/>
      <c r="J244" s="226"/>
      <c r="K244" s="227">
        <f>ROUND(P244*H244,2)</f>
        <v>0</v>
      </c>
      <c r="L244" s="223" t="s">
        <v>143</v>
      </c>
      <c r="M244" s="44"/>
      <c r="N244" s="228" t="s">
        <v>1</v>
      </c>
      <c r="O244" s="229" t="s">
        <v>38</v>
      </c>
      <c r="P244" s="230">
        <f>I244+J244</f>
        <v>0</v>
      </c>
      <c r="Q244" s="230">
        <f>ROUND(I244*H244,2)</f>
        <v>0</v>
      </c>
      <c r="R244" s="230">
        <f>ROUND(J244*H244,2)</f>
        <v>0</v>
      </c>
      <c r="S244" s="91"/>
      <c r="T244" s="231">
        <f>S244*H244</f>
        <v>0</v>
      </c>
      <c r="U244" s="231">
        <v>0.32169999999999999</v>
      </c>
      <c r="V244" s="231">
        <f>U244*H244</f>
        <v>4.8254999999999999</v>
      </c>
      <c r="W244" s="231">
        <v>0</v>
      </c>
      <c r="X244" s="232">
        <f>W244*H244</f>
        <v>0</v>
      </c>
      <c r="Y244" s="38"/>
      <c r="Z244" s="38"/>
      <c r="AA244" s="38"/>
      <c r="AB244" s="38"/>
      <c r="AC244" s="38"/>
      <c r="AD244" s="38"/>
      <c r="AE244" s="38"/>
      <c r="AR244" s="233" t="s">
        <v>144</v>
      </c>
      <c r="AT244" s="233" t="s">
        <v>139</v>
      </c>
      <c r="AU244" s="233" t="s">
        <v>85</v>
      </c>
      <c r="AY244" s="17" t="s">
        <v>137</v>
      </c>
      <c r="BE244" s="234">
        <f>IF(O244="základní",K244,0)</f>
        <v>0</v>
      </c>
      <c r="BF244" s="234">
        <f>IF(O244="snížená",K244,0)</f>
        <v>0</v>
      </c>
      <c r="BG244" s="234">
        <f>IF(O244="zákl. přenesená",K244,0)</f>
        <v>0</v>
      </c>
      <c r="BH244" s="234">
        <f>IF(O244="sníž. přenesená",K244,0)</f>
        <v>0</v>
      </c>
      <c r="BI244" s="234">
        <f>IF(O244="nulová",K244,0)</f>
        <v>0</v>
      </c>
      <c r="BJ244" s="17" t="s">
        <v>83</v>
      </c>
      <c r="BK244" s="234">
        <f>ROUND(P244*H244,2)</f>
        <v>0</v>
      </c>
      <c r="BL244" s="17" t="s">
        <v>144</v>
      </c>
      <c r="BM244" s="233" t="s">
        <v>277</v>
      </c>
    </row>
    <row r="245" s="2" customFormat="1">
      <c r="A245" s="38"/>
      <c r="B245" s="39"/>
      <c r="C245" s="40"/>
      <c r="D245" s="235" t="s">
        <v>145</v>
      </c>
      <c r="E245" s="40"/>
      <c r="F245" s="236" t="s">
        <v>278</v>
      </c>
      <c r="G245" s="40"/>
      <c r="H245" s="40"/>
      <c r="I245" s="237"/>
      <c r="J245" s="237"/>
      <c r="K245" s="40"/>
      <c r="L245" s="40"/>
      <c r="M245" s="44"/>
      <c r="N245" s="238"/>
      <c r="O245" s="239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85</v>
      </c>
    </row>
    <row r="246" s="2" customFormat="1">
      <c r="A246" s="38"/>
      <c r="B246" s="39"/>
      <c r="C246" s="40"/>
      <c r="D246" s="240" t="s">
        <v>147</v>
      </c>
      <c r="E246" s="40"/>
      <c r="F246" s="241" t="s">
        <v>279</v>
      </c>
      <c r="G246" s="40"/>
      <c r="H246" s="40"/>
      <c r="I246" s="237"/>
      <c r="J246" s="237"/>
      <c r="K246" s="40"/>
      <c r="L246" s="40"/>
      <c r="M246" s="44"/>
      <c r="N246" s="238"/>
      <c r="O246" s="239"/>
      <c r="P246" s="91"/>
      <c r="Q246" s="91"/>
      <c r="R246" s="91"/>
      <c r="S246" s="91"/>
      <c r="T246" s="91"/>
      <c r="U246" s="91"/>
      <c r="V246" s="91"/>
      <c r="W246" s="91"/>
      <c r="X246" s="92"/>
      <c r="Y246" s="38"/>
      <c r="Z246" s="38"/>
      <c r="AA246" s="38"/>
      <c r="AB246" s="38"/>
      <c r="AC246" s="38"/>
      <c r="AD246" s="38"/>
      <c r="AE246" s="38"/>
      <c r="AT246" s="17" t="s">
        <v>147</v>
      </c>
      <c r="AU246" s="17" t="s">
        <v>85</v>
      </c>
    </row>
    <row r="247" s="14" customFormat="1">
      <c r="A247" s="14"/>
      <c r="B247" s="252"/>
      <c r="C247" s="253"/>
      <c r="D247" s="235" t="s">
        <v>149</v>
      </c>
      <c r="E247" s="254" t="s">
        <v>1</v>
      </c>
      <c r="F247" s="255" t="s">
        <v>244</v>
      </c>
      <c r="G247" s="253"/>
      <c r="H247" s="256">
        <v>15</v>
      </c>
      <c r="I247" s="257"/>
      <c r="J247" s="257"/>
      <c r="K247" s="253"/>
      <c r="L247" s="253"/>
      <c r="M247" s="258"/>
      <c r="N247" s="259"/>
      <c r="O247" s="260"/>
      <c r="P247" s="260"/>
      <c r="Q247" s="260"/>
      <c r="R247" s="260"/>
      <c r="S247" s="260"/>
      <c r="T247" s="260"/>
      <c r="U247" s="260"/>
      <c r="V247" s="260"/>
      <c r="W247" s="260"/>
      <c r="X247" s="261"/>
      <c r="Y247" s="14"/>
      <c r="Z247" s="14"/>
      <c r="AA247" s="14"/>
      <c r="AB247" s="14"/>
      <c r="AC247" s="14"/>
      <c r="AD247" s="14"/>
      <c r="AE247" s="14"/>
      <c r="AT247" s="262" t="s">
        <v>149</v>
      </c>
      <c r="AU247" s="262" t="s">
        <v>85</v>
      </c>
      <c r="AV247" s="14" t="s">
        <v>85</v>
      </c>
      <c r="AW247" s="14" t="s">
        <v>5</v>
      </c>
      <c r="AX247" s="14" t="s">
        <v>75</v>
      </c>
      <c r="AY247" s="262" t="s">
        <v>137</v>
      </c>
    </row>
    <row r="248" s="15" customFormat="1">
      <c r="A248" s="15"/>
      <c r="B248" s="263"/>
      <c r="C248" s="264"/>
      <c r="D248" s="235" t="s">
        <v>149</v>
      </c>
      <c r="E248" s="265" t="s">
        <v>1</v>
      </c>
      <c r="F248" s="266" t="s">
        <v>152</v>
      </c>
      <c r="G248" s="264"/>
      <c r="H248" s="267">
        <v>15</v>
      </c>
      <c r="I248" s="268"/>
      <c r="J248" s="268"/>
      <c r="K248" s="264"/>
      <c r="L248" s="264"/>
      <c r="M248" s="269"/>
      <c r="N248" s="270"/>
      <c r="O248" s="271"/>
      <c r="P248" s="271"/>
      <c r="Q248" s="271"/>
      <c r="R248" s="271"/>
      <c r="S248" s="271"/>
      <c r="T248" s="271"/>
      <c r="U248" s="271"/>
      <c r="V248" s="271"/>
      <c r="W248" s="271"/>
      <c r="X248" s="272"/>
      <c r="Y248" s="15"/>
      <c r="Z248" s="15"/>
      <c r="AA248" s="15"/>
      <c r="AB248" s="15"/>
      <c r="AC248" s="15"/>
      <c r="AD248" s="15"/>
      <c r="AE248" s="15"/>
      <c r="AT248" s="273" t="s">
        <v>149</v>
      </c>
      <c r="AU248" s="273" t="s">
        <v>85</v>
      </c>
      <c r="AV248" s="15" t="s">
        <v>144</v>
      </c>
      <c r="AW248" s="15" t="s">
        <v>5</v>
      </c>
      <c r="AX248" s="15" t="s">
        <v>83</v>
      </c>
      <c r="AY248" s="273" t="s">
        <v>137</v>
      </c>
    </row>
    <row r="249" s="2" customFormat="1">
      <c r="A249" s="38"/>
      <c r="B249" s="39"/>
      <c r="C249" s="274" t="s">
        <v>211</v>
      </c>
      <c r="D249" s="274" t="s">
        <v>208</v>
      </c>
      <c r="E249" s="275" t="s">
        <v>280</v>
      </c>
      <c r="F249" s="276" t="s">
        <v>281</v>
      </c>
      <c r="G249" s="277" t="s">
        <v>282</v>
      </c>
      <c r="H249" s="278">
        <v>90</v>
      </c>
      <c r="I249" s="279"/>
      <c r="J249" s="280"/>
      <c r="K249" s="281">
        <f>ROUND(P249*H249,2)</f>
        <v>0</v>
      </c>
      <c r="L249" s="276" t="s">
        <v>143</v>
      </c>
      <c r="M249" s="282"/>
      <c r="N249" s="283" t="s">
        <v>1</v>
      </c>
      <c r="O249" s="229" t="s">
        <v>38</v>
      </c>
      <c r="P249" s="230">
        <f>I249+J249</f>
        <v>0</v>
      </c>
      <c r="Q249" s="230">
        <f>ROUND(I249*H249,2)</f>
        <v>0</v>
      </c>
      <c r="R249" s="230">
        <f>ROUND(J249*H249,2)</f>
        <v>0</v>
      </c>
      <c r="S249" s="91"/>
      <c r="T249" s="231">
        <f>S249*H249</f>
        <v>0</v>
      </c>
      <c r="U249" s="231">
        <v>0.10050000000000001</v>
      </c>
      <c r="V249" s="231">
        <f>U249*H249</f>
        <v>9.0449999999999999</v>
      </c>
      <c r="W249" s="231">
        <v>0</v>
      </c>
      <c r="X249" s="232">
        <f>W249*H249</f>
        <v>0</v>
      </c>
      <c r="Y249" s="38"/>
      <c r="Z249" s="38"/>
      <c r="AA249" s="38"/>
      <c r="AB249" s="38"/>
      <c r="AC249" s="38"/>
      <c r="AD249" s="38"/>
      <c r="AE249" s="38"/>
      <c r="AR249" s="233" t="s">
        <v>171</v>
      </c>
      <c r="AT249" s="233" t="s">
        <v>208</v>
      </c>
      <c r="AU249" s="233" t="s">
        <v>85</v>
      </c>
      <c r="AY249" s="17" t="s">
        <v>137</v>
      </c>
      <c r="BE249" s="234">
        <f>IF(O249="základní",K249,0)</f>
        <v>0</v>
      </c>
      <c r="BF249" s="234">
        <f>IF(O249="snížená",K249,0)</f>
        <v>0</v>
      </c>
      <c r="BG249" s="234">
        <f>IF(O249="zákl. přenesená",K249,0)</f>
        <v>0</v>
      </c>
      <c r="BH249" s="234">
        <f>IF(O249="sníž. přenesená",K249,0)</f>
        <v>0</v>
      </c>
      <c r="BI249" s="234">
        <f>IF(O249="nulová",K249,0)</f>
        <v>0</v>
      </c>
      <c r="BJ249" s="17" t="s">
        <v>83</v>
      </c>
      <c r="BK249" s="234">
        <f>ROUND(P249*H249,2)</f>
        <v>0</v>
      </c>
      <c r="BL249" s="17" t="s">
        <v>144</v>
      </c>
      <c r="BM249" s="233" t="s">
        <v>283</v>
      </c>
    </row>
    <row r="250" s="2" customFormat="1">
      <c r="A250" s="38"/>
      <c r="B250" s="39"/>
      <c r="C250" s="40"/>
      <c r="D250" s="235" t="s">
        <v>145</v>
      </c>
      <c r="E250" s="40"/>
      <c r="F250" s="236" t="s">
        <v>281</v>
      </c>
      <c r="G250" s="40"/>
      <c r="H250" s="40"/>
      <c r="I250" s="237"/>
      <c r="J250" s="237"/>
      <c r="K250" s="40"/>
      <c r="L250" s="40"/>
      <c r="M250" s="44"/>
      <c r="N250" s="238"/>
      <c r="O250" s="239"/>
      <c r="P250" s="91"/>
      <c r="Q250" s="91"/>
      <c r="R250" s="91"/>
      <c r="S250" s="91"/>
      <c r="T250" s="91"/>
      <c r="U250" s="91"/>
      <c r="V250" s="91"/>
      <c r="W250" s="91"/>
      <c r="X250" s="92"/>
      <c r="Y250" s="38"/>
      <c r="Z250" s="38"/>
      <c r="AA250" s="38"/>
      <c r="AB250" s="38"/>
      <c r="AC250" s="38"/>
      <c r="AD250" s="38"/>
      <c r="AE250" s="38"/>
      <c r="AT250" s="17" t="s">
        <v>145</v>
      </c>
      <c r="AU250" s="17" t="s">
        <v>85</v>
      </c>
    </row>
    <row r="251" s="14" customFormat="1">
      <c r="A251" s="14"/>
      <c r="B251" s="252"/>
      <c r="C251" s="253"/>
      <c r="D251" s="235" t="s">
        <v>149</v>
      </c>
      <c r="E251" s="254" t="s">
        <v>1</v>
      </c>
      <c r="F251" s="255" t="s">
        <v>284</v>
      </c>
      <c r="G251" s="253"/>
      <c r="H251" s="256">
        <v>90</v>
      </c>
      <c r="I251" s="257"/>
      <c r="J251" s="257"/>
      <c r="K251" s="253"/>
      <c r="L251" s="253"/>
      <c r="M251" s="258"/>
      <c r="N251" s="259"/>
      <c r="O251" s="260"/>
      <c r="P251" s="260"/>
      <c r="Q251" s="260"/>
      <c r="R251" s="260"/>
      <c r="S251" s="260"/>
      <c r="T251" s="260"/>
      <c r="U251" s="260"/>
      <c r="V251" s="260"/>
      <c r="W251" s="260"/>
      <c r="X251" s="261"/>
      <c r="Y251" s="14"/>
      <c r="Z251" s="14"/>
      <c r="AA251" s="14"/>
      <c r="AB251" s="14"/>
      <c r="AC251" s="14"/>
      <c r="AD251" s="14"/>
      <c r="AE251" s="14"/>
      <c r="AT251" s="262" t="s">
        <v>149</v>
      </c>
      <c r="AU251" s="262" t="s">
        <v>85</v>
      </c>
      <c r="AV251" s="14" t="s">
        <v>85</v>
      </c>
      <c r="AW251" s="14" t="s">
        <v>5</v>
      </c>
      <c r="AX251" s="14" t="s">
        <v>75</v>
      </c>
      <c r="AY251" s="262" t="s">
        <v>137</v>
      </c>
    </row>
    <row r="252" s="15" customFormat="1">
      <c r="A252" s="15"/>
      <c r="B252" s="263"/>
      <c r="C252" s="264"/>
      <c r="D252" s="235" t="s">
        <v>149</v>
      </c>
      <c r="E252" s="265" t="s">
        <v>1</v>
      </c>
      <c r="F252" s="266" t="s">
        <v>152</v>
      </c>
      <c r="G252" s="264"/>
      <c r="H252" s="267">
        <v>90</v>
      </c>
      <c r="I252" s="268"/>
      <c r="J252" s="268"/>
      <c r="K252" s="264"/>
      <c r="L252" s="264"/>
      <c r="M252" s="269"/>
      <c r="N252" s="270"/>
      <c r="O252" s="271"/>
      <c r="P252" s="271"/>
      <c r="Q252" s="271"/>
      <c r="R252" s="271"/>
      <c r="S252" s="271"/>
      <c r="T252" s="271"/>
      <c r="U252" s="271"/>
      <c r="V252" s="271"/>
      <c r="W252" s="271"/>
      <c r="X252" s="272"/>
      <c r="Y252" s="15"/>
      <c r="Z252" s="15"/>
      <c r="AA252" s="15"/>
      <c r="AB252" s="15"/>
      <c r="AC252" s="15"/>
      <c r="AD252" s="15"/>
      <c r="AE252" s="15"/>
      <c r="AT252" s="273" t="s">
        <v>149</v>
      </c>
      <c r="AU252" s="273" t="s">
        <v>85</v>
      </c>
      <c r="AV252" s="15" t="s">
        <v>144</v>
      </c>
      <c r="AW252" s="15" t="s">
        <v>5</v>
      </c>
      <c r="AX252" s="15" t="s">
        <v>83</v>
      </c>
      <c r="AY252" s="273" t="s">
        <v>137</v>
      </c>
    </row>
    <row r="253" s="12" customFormat="1" ht="22.8" customHeight="1">
      <c r="A253" s="12"/>
      <c r="B253" s="204"/>
      <c r="C253" s="205"/>
      <c r="D253" s="206" t="s">
        <v>74</v>
      </c>
      <c r="E253" s="219" t="s">
        <v>285</v>
      </c>
      <c r="F253" s="219" t="s">
        <v>286</v>
      </c>
      <c r="G253" s="205"/>
      <c r="H253" s="205"/>
      <c r="I253" s="208"/>
      <c r="J253" s="208"/>
      <c r="K253" s="220">
        <f>BK253</f>
        <v>0</v>
      </c>
      <c r="L253" s="205"/>
      <c r="M253" s="210"/>
      <c r="N253" s="211"/>
      <c r="O253" s="212"/>
      <c r="P253" s="212"/>
      <c r="Q253" s="213">
        <f>SUM(Q254:Q290)</f>
        <v>0</v>
      </c>
      <c r="R253" s="213">
        <f>SUM(R254:R290)</f>
        <v>0</v>
      </c>
      <c r="S253" s="212"/>
      <c r="T253" s="214">
        <f>SUM(T254:T290)</f>
        <v>0</v>
      </c>
      <c r="U253" s="212"/>
      <c r="V253" s="214">
        <f>SUM(V254:V290)</f>
        <v>0</v>
      </c>
      <c r="W253" s="212"/>
      <c r="X253" s="215">
        <f>SUM(X254:X290)</f>
        <v>0</v>
      </c>
      <c r="Y253" s="12"/>
      <c r="Z253" s="12"/>
      <c r="AA253" s="12"/>
      <c r="AB253" s="12"/>
      <c r="AC253" s="12"/>
      <c r="AD253" s="12"/>
      <c r="AE253" s="12"/>
      <c r="AR253" s="216" t="s">
        <v>83</v>
      </c>
      <c r="AT253" s="217" t="s">
        <v>74</v>
      </c>
      <c r="AU253" s="217" t="s">
        <v>83</v>
      </c>
      <c r="AY253" s="216" t="s">
        <v>137</v>
      </c>
      <c r="BK253" s="218">
        <f>SUM(BK254:BK290)</f>
        <v>0</v>
      </c>
    </row>
    <row r="254" s="2" customFormat="1" ht="33" customHeight="1">
      <c r="A254" s="38"/>
      <c r="B254" s="39"/>
      <c r="C254" s="221" t="s">
        <v>8</v>
      </c>
      <c r="D254" s="221" t="s">
        <v>139</v>
      </c>
      <c r="E254" s="222" t="s">
        <v>287</v>
      </c>
      <c r="F254" s="223" t="s">
        <v>288</v>
      </c>
      <c r="G254" s="224" t="s">
        <v>183</v>
      </c>
      <c r="H254" s="225">
        <v>6998.4719999999998</v>
      </c>
      <c r="I254" s="226"/>
      <c r="J254" s="226"/>
      <c r="K254" s="227">
        <f>ROUND(P254*H254,2)</f>
        <v>0</v>
      </c>
      <c r="L254" s="223" t="s">
        <v>143</v>
      </c>
      <c r="M254" s="44"/>
      <c r="N254" s="228" t="s">
        <v>1</v>
      </c>
      <c r="O254" s="229" t="s">
        <v>38</v>
      </c>
      <c r="P254" s="230">
        <f>I254+J254</f>
        <v>0</v>
      </c>
      <c r="Q254" s="230">
        <f>ROUND(I254*H254,2)</f>
        <v>0</v>
      </c>
      <c r="R254" s="230">
        <f>ROUND(J254*H254,2)</f>
        <v>0</v>
      </c>
      <c r="S254" s="91"/>
      <c r="T254" s="231">
        <f>S254*H254</f>
        <v>0</v>
      </c>
      <c r="U254" s="231">
        <v>0</v>
      </c>
      <c r="V254" s="231">
        <f>U254*H254</f>
        <v>0</v>
      </c>
      <c r="W254" s="231">
        <v>0</v>
      </c>
      <c r="X254" s="232">
        <f>W254*H254</f>
        <v>0</v>
      </c>
      <c r="Y254" s="38"/>
      <c r="Z254" s="38"/>
      <c r="AA254" s="38"/>
      <c r="AB254" s="38"/>
      <c r="AC254" s="38"/>
      <c r="AD254" s="38"/>
      <c r="AE254" s="38"/>
      <c r="AR254" s="233" t="s">
        <v>144</v>
      </c>
      <c r="AT254" s="233" t="s">
        <v>139</v>
      </c>
      <c r="AU254" s="233" t="s">
        <v>85</v>
      </c>
      <c r="AY254" s="17" t="s">
        <v>137</v>
      </c>
      <c r="BE254" s="234">
        <f>IF(O254="základní",K254,0)</f>
        <v>0</v>
      </c>
      <c r="BF254" s="234">
        <f>IF(O254="snížená",K254,0)</f>
        <v>0</v>
      </c>
      <c r="BG254" s="234">
        <f>IF(O254="zákl. přenesená",K254,0)</f>
        <v>0</v>
      </c>
      <c r="BH254" s="234">
        <f>IF(O254="sníž. přenesená",K254,0)</f>
        <v>0</v>
      </c>
      <c r="BI254" s="234">
        <f>IF(O254="nulová",K254,0)</f>
        <v>0</v>
      </c>
      <c r="BJ254" s="17" t="s">
        <v>83</v>
      </c>
      <c r="BK254" s="234">
        <f>ROUND(P254*H254,2)</f>
        <v>0</v>
      </c>
      <c r="BL254" s="17" t="s">
        <v>144</v>
      </c>
      <c r="BM254" s="233" t="s">
        <v>289</v>
      </c>
    </row>
    <row r="255" s="2" customFormat="1">
      <c r="A255" s="38"/>
      <c r="B255" s="39"/>
      <c r="C255" s="40"/>
      <c r="D255" s="235" t="s">
        <v>145</v>
      </c>
      <c r="E255" s="40"/>
      <c r="F255" s="236" t="s">
        <v>288</v>
      </c>
      <c r="G255" s="40"/>
      <c r="H255" s="40"/>
      <c r="I255" s="237"/>
      <c r="J255" s="237"/>
      <c r="K255" s="40"/>
      <c r="L255" s="40"/>
      <c r="M255" s="44"/>
      <c r="N255" s="238"/>
      <c r="O255" s="239"/>
      <c r="P255" s="91"/>
      <c r="Q255" s="91"/>
      <c r="R255" s="91"/>
      <c r="S255" s="91"/>
      <c r="T255" s="91"/>
      <c r="U255" s="91"/>
      <c r="V255" s="91"/>
      <c r="W255" s="91"/>
      <c r="X255" s="92"/>
      <c r="Y255" s="38"/>
      <c r="Z255" s="38"/>
      <c r="AA255" s="38"/>
      <c r="AB255" s="38"/>
      <c r="AC255" s="38"/>
      <c r="AD255" s="38"/>
      <c r="AE255" s="38"/>
      <c r="AT255" s="17" t="s">
        <v>145</v>
      </c>
      <c r="AU255" s="17" t="s">
        <v>85</v>
      </c>
    </row>
    <row r="256" s="2" customFormat="1">
      <c r="A256" s="38"/>
      <c r="B256" s="39"/>
      <c r="C256" s="40"/>
      <c r="D256" s="240" t="s">
        <v>147</v>
      </c>
      <c r="E256" s="40"/>
      <c r="F256" s="241" t="s">
        <v>290</v>
      </c>
      <c r="G256" s="40"/>
      <c r="H256" s="40"/>
      <c r="I256" s="237"/>
      <c r="J256" s="237"/>
      <c r="K256" s="40"/>
      <c r="L256" s="40"/>
      <c r="M256" s="44"/>
      <c r="N256" s="238"/>
      <c r="O256" s="239"/>
      <c r="P256" s="91"/>
      <c r="Q256" s="91"/>
      <c r="R256" s="91"/>
      <c r="S256" s="91"/>
      <c r="T256" s="91"/>
      <c r="U256" s="91"/>
      <c r="V256" s="91"/>
      <c r="W256" s="91"/>
      <c r="X256" s="92"/>
      <c r="Y256" s="38"/>
      <c r="Z256" s="38"/>
      <c r="AA256" s="38"/>
      <c r="AB256" s="38"/>
      <c r="AC256" s="38"/>
      <c r="AD256" s="38"/>
      <c r="AE256" s="38"/>
      <c r="AT256" s="17" t="s">
        <v>147</v>
      </c>
      <c r="AU256" s="17" t="s">
        <v>85</v>
      </c>
    </row>
    <row r="257" s="13" customFormat="1">
      <c r="A257" s="13"/>
      <c r="B257" s="242"/>
      <c r="C257" s="243"/>
      <c r="D257" s="235" t="s">
        <v>149</v>
      </c>
      <c r="E257" s="244" t="s">
        <v>1</v>
      </c>
      <c r="F257" s="245" t="s">
        <v>291</v>
      </c>
      <c r="G257" s="243"/>
      <c r="H257" s="244" t="s">
        <v>1</v>
      </c>
      <c r="I257" s="246"/>
      <c r="J257" s="246"/>
      <c r="K257" s="243"/>
      <c r="L257" s="243"/>
      <c r="M257" s="247"/>
      <c r="N257" s="248"/>
      <c r="O257" s="249"/>
      <c r="P257" s="249"/>
      <c r="Q257" s="249"/>
      <c r="R257" s="249"/>
      <c r="S257" s="249"/>
      <c r="T257" s="249"/>
      <c r="U257" s="249"/>
      <c r="V257" s="249"/>
      <c r="W257" s="249"/>
      <c r="X257" s="250"/>
      <c r="Y257" s="13"/>
      <c r="Z257" s="13"/>
      <c r="AA257" s="13"/>
      <c r="AB257" s="13"/>
      <c r="AC257" s="13"/>
      <c r="AD257" s="13"/>
      <c r="AE257" s="13"/>
      <c r="AT257" s="251" t="s">
        <v>149</v>
      </c>
      <c r="AU257" s="251" t="s">
        <v>85</v>
      </c>
      <c r="AV257" s="13" t="s">
        <v>83</v>
      </c>
      <c r="AW257" s="13" t="s">
        <v>5</v>
      </c>
      <c r="AX257" s="13" t="s">
        <v>75</v>
      </c>
      <c r="AY257" s="251" t="s">
        <v>137</v>
      </c>
    </row>
    <row r="258" s="14" customFormat="1">
      <c r="A258" s="14"/>
      <c r="B258" s="252"/>
      <c r="C258" s="253"/>
      <c r="D258" s="235" t="s">
        <v>149</v>
      </c>
      <c r="E258" s="254" t="s">
        <v>1</v>
      </c>
      <c r="F258" s="255" t="s">
        <v>292</v>
      </c>
      <c r="G258" s="253"/>
      <c r="H258" s="256">
        <v>1804.5709999999999</v>
      </c>
      <c r="I258" s="257"/>
      <c r="J258" s="257"/>
      <c r="K258" s="253"/>
      <c r="L258" s="253"/>
      <c r="M258" s="258"/>
      <c r="N258" s="259"/>
      <c r="O258" s="260"/>
      <c r="P258" s="260"/>
      <c r="Q258" s="260"/>
      <c r="R258" s="260"/>
      <c r="S258" s="260"/>
      <c r="T258" s="260"/>
      <c r="U258" s="260"/>
      <c r="V258" s="260"/>
      <c r="W258" s="260"/>
      <c r="X258" s="261"/>
      <c r="Y258" s="14"/>
      <c r="Z258" s="14"/>
      <c r="AA258" s="14"/>
      <c r="AB258" s="14"/>
      <c r="AC258" s="14"/>
      <c r="AD258" s="14"/>
      <c r="AE258" s="14"/>
      <c r="AT258" s="262" t="s">
        <v>149</v>
      </c>
      <c r="AU258" s="262" t="s">
        <v>85</v>
      </c>
      <c r="AV258" s="14" t="s">
        <v>85</v>
      </c>
      <c r="AW258" s="14" t="s">
        <v>5</v>
      </c>
      <c r="AX258" s="14" t="s">
        <v>75</v>
      </c>
      <c r="AY258" s="262" t="s">
        <v>137</v>
      </c>
    </row>
    <row r="259" s="13" customFormat="1">
      <c r="A259" s="13"/>
      <c r="B259" s="242"/>
      <c r="C259" s="243"/>
      <c r="D259" s="235" t="s">
        <v>149</v>
      </c>
      <c r="E259" s="244" t="s">
        <v>1</v>
      </c>
      <c r="F259" s="245" t="s">
        <v>293</v>
      </c>
      <c r="G259" s="243"/>
      <c r="H259" s="244" t="s">
        <v>1</v>
      </c>
      <c r="I259" s="246"/>
      <c r="J259" s="246"/>
      <c r="K259" s="243"/>
      <c r="L259" s="243"/>
      <c r="M259" s="247"/>
      <c r="N259" s="248"/>
      <c r="O259" s="249"/>
      <c r="P259" s="249"/>
      <c r="Q259" s="249"/>
      <c r="R259" s="249"/>
      <c r="S259" s="249"/>
      <c r="T259" s="249"/>
      <c r="U259" s="249"/>
      <c r="V259" s="249"/>
      <c r="W259" s="249"/>
      <c r="X259" s="250"/>
      <c r="Y259" s="13"/>
      <c r="Z259" s="13"/>
      <c r="AA259" s="13"/>
      <c r="AB259" s="13"/>
      <c r="AC259" s="13"/>
      <c r="AD259" s="13"/>
      <c r="AE259" s="13"/>
      <c r="AT259" s="251" t="s">
        <v>149</v>
      </c>
      <c r="AU259" s="251" t="s">
        <v>85</v>
      </c>
      <c r="AV259" s="13" t="s">
        <v>83</v>
      </c>
      <c r="AW259" s="13" t="s">
        <v>5</v>
      </c>
      <c r="AX259" s="13" t="s">
        <v>75</v>
      </c>
      <c r="AY259" s="251" t="s">
        <v>137</v>
      </c>
    </row>
    <row r="260" s="14" customFormat="1">
      <c r="A260" s="14"/>
      <c r="B260" s="252"/>
      <c r="C260" s="253"/>
      <c r="D260" s="235" t="s">
        <v>149</v>
      </c>
      <c r="E260" s="254" t="s">
        <v>1</v>
      </c>
      <c r="F260" s="255" t="s">
        <v>294</v>
      </c>
      <c r="G260" s="253"/>
      <c r="H260" s="256">
        <v>4846.1580000000004</v>
      </c>
      <c r="I260" s="257"/>
      <c r="J260" s="257"/>
      <c r="K260" s="253"/>
      <c r="L260" s="253"/>
      <c r="M260" s="258"/>
      <c r="N260" s="259"/>
      <c r="O260" s="260"/>
      <c r="P260" s="260"/>
      <c r="Q260" s="260"/>
      <c r="R260" s="260"/>
      <c r="S260" s="260"/>
      <c r="T260" s="260"/>
      <c r="U260" s="260"/>
      <c r="V260" s="260"/>
      <c r="W260" s="260"/>
      <c r="X260" s="261"/>
      <c r="Y260" s="14"/>
      <c r="Z260" s="14"/>
      <c r="AA260" s="14"/>
      <c r="AB260" s="14"/>
      <c r="AC260" s="14"/>
      <c r="AD260" s="14"/>
      <c r="AE260" s="14"/>
      <c r="AT260" s="262" t="s">
        <v>149</v>
      </c>
      <c r="AU260" s="262" t="s">
        <v>85</v>
      </c>
      <c r="AV260" s="14" t="s">
        <v>85</v>
      </c>
      <c r="AW260" s="14" t="s">
        <v>5</v>
      </c>
      <c r="AX260" s="14" t="s">
        <v>75</v>
      </c>
      <c r="AY260" s="262" t="s">
        <v>137</v>
      </c>
    </row>
    <row r="261" s="13" customFormat="1">
      <c r="A261" s="13"/>
      <c r="B261" s="242"/>
      <c r="C261" s="243"/>
      <c r="D261" s="235" t="s">
        <v>149</v>
      </c>
      <c r="E261" s="244" t="s">
        <v>1</v>
      </c>
      <c r="F261" s="245" t="s">
        <v>295</v>
      </c>
      <c r="G261" s="243"/>
      <c r="H261" s="244" t="s">
        <v>1</v>
      </c>
      <c r="I261" s="246"/>
      <c r="J261" s="246"/>
      <c r="K261" s="243"/>
      <c r="L261" s="243"/>
      <c r="M261" s="247"/>
      <c r="N261" s="248"/>
      <c r="O261" s="249"/>
      <c r="P261" s="249"/>
      <c r="Q261" s="249"/>
      <c r="R261" s="249"/>
      <c r="S261" s="249"/>
      <c r="T261" s="249"/>
      <c r="U261" s="249"/>
      <c r="V261" s="249"/>
      <c r="W261" s="249"/>
      <c r="X261" s="250"/>
      <c r="Y261" s="13"/>
      <c r="Z261" s="13"/>
      <c r="AA261" s="13"/>
      <c r="AB261" s="13"/>
      <c r="AC261" s="13"/>
      <c r="AD261" s="13"/>
      <c r="AE261" s="13"/>
      <c r="AT261" s="251" t="s">
        <v>149</v>
      </c>
      <c r="AU261" s="251" t="s">
        <v>85</v>
      </c>
      <c r="AV261" s="13" t="s">
        <v>83</v>
      </c>
      <c r="AW261" s="13" t="s">
        <v>5</v>
      </c>
      <c r="AX261" s="13" t="s">
        <v>75</v>
      </c>
      <c r="AY261" s="251" t="s">
        <v>137</v>
      </c>
    </row>
    <row r="262" s="14" customFormat="1">
      <c r="A262" s="14"/>
      <c r="B262" s="252"/>
      <c r="C262" s="253"/>
      <c r="D262" s="235" t="s">
        <v>149</v>
      </c>
      <c r="E262" s="254" t="s">
        <v>1</v>
      </c>
      <c r="F262" s="255" t="s">
        <v>296</v>
      </c>
      <c r="G262" s="253"/>
      <c r="H262" s="256">
        <v>339.70999999999998</v>
      </c>
      <c r="I262" s="257"/>
      <c r="J262" s="257"/>
      <c r="K262" s="253"/>
      <c r="L262" s="253"/>
      <c r="M262" s="258"/>
      <c r="N262" s="259"/>
      <c r="O262" s="260"/>
      <c r="P262" s="260"/>
      <c r="Q262" s="260"/>
      <c r="R262" s="260"/>
      <c r="S262" s="260"/>
      <c r="T262" s="260"/>
      <c r="U262" s="260"/>
      <c r="V262" s="260"/>
      <c r="W262" s="260"/>
      <c r="X262" s="261"/>
      <c r="Y262" s="14"/>
      <c r="Z262" s="14"/>
      <c r="AA262" s="14"/>
      <c r="AB262" s="14"/>
      <c r="AC262" s="14"/>
      <c r="AD262" s="14"/>
      <c r="AE262" s="14"/>
      <c r="AT262" s="262" t="s">
        <v>149</v>
      </c>
      <c r="AU262" s="262" t="s">
        <v>85</v>
      </c>
      <c r="AV262" s="14" t="s">
        <v>85</v>
      </c>
      <c r="AW262" s="14" t="s">
        <v>5</v>
      </c>
      <c r="AX262" s="14" t="s">
        <v>75</v>
      </c>
      <c r="AY262" s="262" t="s">
        <v>137</v>
      </c>
    </row>
    <row r="263" s="13" customFormat="1">
      <c r="A263" s="13"/>
      <c r="B263" s="242"/>
      <c r="C263" s="243"/>
      <c r="D263" s="235" t="s">
        <v>149</v>
      </c>
      <c r="E263" s="244" t="s">
        <v>1</v>
      </c>
      <c r="F263" s="245" t="s">
        <v>297</v>
      </c>
      <c r="G263" s="243"/>
      <c r="H263" s="244" t="s">
        <v>1</v>
      </c>
      <c r="I263" s="246"/>
      <c r="J263" s="246"/>
      <c r="K263" s="243"/>
      <c r="L263" s="243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Y263" s="13"/>
      <c r="Z263" s="13"/>
      <c r="AA263" s="13"/>
      <c r="AB263" s="13"/>
      <c r="AC263" s="13"/>
      <c r="AD263" s="13"/>
      <c r="AE263" s="13"/>
      <c r="AT263" s="251" t="s">
        <v>149</v>
      </c>
      <c r="AU263" s="251" t="s">
        <v>85</v>
      </c>
      <c r="AV263" s="13" t="s">
        <v>83</v>
      </c>
      <c r="AW263" s="13" t="s">
        <v>5</v>
      </c>
      <c r="AX263" s="13" t="s">
        <v>75</v>
      </c>
      <c r="AY263" s="251" t="s">
        <v>137</v>
      </c>
    </row>
    <row r="264" s="14" customFormat="1">
      <c r="A264" s="14"/>
      <c r="B264" s="252"/>
      <c r="C264" s="253"/>
      <c r="D264" s="235" t="s">
        <v>149</v>
      </c>
      <c r="E264" s="254" t="s">
        <v>1</v>
      </c>
      <c r="F264" s="255" t="s">
        <v>298</v>
      </c>
      <c r="G264" s="253"/>
      <c r="H264" s="256">
        <v>8.0329999999999995</v>
      </c>
      <c r="I264" s="257"/>
      <c r="J264" s="257"/>
      <c r="K264" s="253"/>
      <c r="L264" s="253"/>
      <c r="M264" s="258"/>
      <c r="N264" s="259"/>
      <c r="O264" s="260"/>
      <c r="P264" s="260"/>
      <c r="Q264" s="260"/>
      <c r="R264" s="260"/>
      <c r="S264" s="260"/>
      <c r="T264" s="260"/>
      <c r="U264" s="260"/>
      <c r="V264" s="260"/>
      <c r="W264" s="260"/>
      <c r="X264" s="261"/>
      <c r="Y264" s="14"/>
      <c r="Z264" s="14"/>
      <c r="AA264" s="14"/>
      <c r="AB264" s="14"/>
      <c r="AC264" s="14"/>
      <c r="AD264" s="14"/>
      <c r="AE264" s="14"/>
      <c r="AT264" s="262" t="s">
        <v>149</v>
      </c>
      <c r="AU264" s="262" t="s">
        <v>85</v>
      </c>
      <c r="AV264" s="14" t="s">
        <v>85</v>
      </c>
      <c r="AW264" s="14" t="s">
        <v>5</v>
      </c>
      <c r="AX264" s="14" t="s">
        <v>75</v>
      </c>
      <c r="AY264" s="262" t="s">
        <v>137</v>
      </c>
    </row>
    <row r="265" s="15" customFormat="1">
      <c r="A265" s="15"/>
      <c r="B265" s="263"/>
      <c r="C265" s="264"/>
      <c r="D265" s="235" t="s">
        <v>149</v>
      </c>
      <c r="E265" s="265" t="s">
        <v>1</v>
      </c>
      <c r="F265" s="266" t="s">
        <v>152</v>
      </c>
      <c r="G265" s="264"/>
      <c r="H265" s="267">
        <v>6998.4720000000007</v>
      </c>
      <c r="I265" s="268"/>
      <c r="J265" s="268"/>
      <c r="K265" s="264"/>
      <c r="L265" s="264"/>
      <c r="M265" s="269"/>
      <c r="N265" s="270"/>
      <c r="O265" s="271"/>
      <c r="P265" s="271"/>
      <c r="Q265" s="271"/>
      <c r="R265" s="271"/>
      <c r="S265" s="271"/>
      <c r="T265" s="271"/>
      <c r="U265" s="271"/>
      <c r="V265" s="271"/>
      <c r="W265" s="271"/>
      <c r="X265" s="272"/>
      <c r="Y265" s="15"/>
      <c r="Z265" s="15"/>
      <c r="AA265" s="15"/>
      <c r="AB265" s="15"/>
      <c r="AC265" s="15"/>
      <c r="AD265" s="15"/>
      <c r="AE265" s="15"/>
      <c r="AT265" s="273" t="s">
        <v>149</v>
      </c>
      <c r="AU265" s="273" t="s">
        <v>85</v>
      </c>
      <c r="AV265" s="15" t="s">
        <v>144</v>
      </c>
      <c r="AW265" s="15" t="s">
        <v>5</v>
      </c>
      <c r="AX265" s="15" t="s">
        <v>83</v>
      </c>
      <c r="AY265" s="273" t="s">
        <v>137</v>
      </c>
    </row>
    <row r="266" s="2" customFormat="1" ht="33" customHeight="1">
      <c r="A266" s="38"/>
      <c r="B266" s="39"/>
      <c r="C266" s="221" t="s">
        <v>216</v>
      </c>
      <c r="D266" s="221" t="s">
        <v>139</v>
      </c>
      <c r="E266" s="222" t="s">
        <v>299</v>
      </c>
      <c r="F266" s="223" t="s">
        <v>300</v>
      </c>
      <c r="G266" s="224" t="s">
        <v>183</v>
      </c>
      <c r="H266" s="225">
        <v>34992.360000000001</v>
      </c>
      <c r="I266" s="226"/>
      <c r="J266" s="226"/>
      <c r="K266" s="227">
        <f>ROUND(P266*H266,2)</f>
        <v>0</v>
      </c>
      <c r="L266" s="223" t="s">
        <v>143</v>
      </c>
      <c r="M266" s="44"/>
      <c r="N266" s="228" t="s">
        <v>1</v>
      </c>
      <c r="O266" s="229" t="s">
        <v>38</v>
      </c>
      <c r="P266" s="230">
        <f>I266+J266</f>
        <v>0</v>
      </c>
      <c r="Q266" s="230">
        <f>ROUND(I266*H266,2)</f>
        <v>0</v>
      </c>
      <c r="R266" s="230">
        <f>ROUND(J266*H266,2)</f>
        <v>0</v>
      </c>
      <c r="S266" s="91"/>
      <c r="T266" s="231">
        <f>S266*H266</f>
        <v>0</v>
      </c>
      <c r="U266" s="231">
        <v>0</v>
      </c>
      <c r="V266" s="231">
        <f>U266*H266</f>
        <v>0</v>
      </c>
      <c r="W266" s="231">
        <v>0</v>
      </c>
      <c r="X266" s="232">
        <f>W266*H266</f>
        <v>0</v>
      </c>
      <c r="Y266" s="38"/>
      <c r="Z266" s="38"/>
      <c r="AA266" s="38"/>
      <c r="AB266" s="38"/>
      <c r="AC266" s="38"/>
      <c r="AD266" s="38"/>
      <c r="AE266" s="38"/>
      <c r="AR266" s="233" t="s">
        <v>144</v>
      </c>
      <c r="AT266" s="233" t="s">
        <v>139</v>
      </c>
      <c r="AU266" s="233" t="s">
        <v>85</v>
      </c>
      <c r="AY266" s="17" t="s">
        <v>137</v>
      </c>
      <c r="BE266" s="234">
        <f>IF(O266="základní",K266,0)</f>
        <v>0</v>
      </c>
      <c r="BF266" s="234">
        <f>IF(O266="snížená",K266,0)</f>
        <v>0</v>
      </c>
      <c r="BG266" s="234">
        <f>IF(O266="zákl. přenesená",K266,0)</f>
        <v>0</v>
      </c>
      <c r="BH266" s="234">
        <f>IF(O266="sníž. přenesená",K266,0)</f>
        <v>0</v>
      </c>
      <c r="BI266" s="234">
        <f>IF(O266="nulová",K266,0)</f>
        <v>0</v>
      </c>
      <c r="BJ266" s="17" t="s">
        <v>83</v>
      </c>
      <c r="BK266" s="234">
        <f>ROUND(P266*H266,2)</f>
        <v>0</v>
      </c>
      <c r="BL266" s="17" t="s">
        <v>144</v>
      </c>
      <c r="BM266" s="233" t="s">
        <v>301</v>
      </c>
    </row>
    <row r="267" s="2" customFormat="1">
      <c r="A267" s="38"/>
      <c r="B267" s="39"/>
      <c r="C267" s="40"/>
      <c r="D267" s="235" t="s">
        <v>145</v>
      </c>
      <c r="E267" s="40"/>
      <c r="F267" s="236" t="s">
        <v>300</v>
      </c>
      <c r="G267" s="40"/>
      <c r="H267" s="40"/>
      <c r="I267" s="237"/>
      <c r="J267" s="237"/>
      <c r="K267" s="40"/>
      <c r="L267" s="40"/>
      <c r="M267" s="44"/>
      <c r="N267" s="238"/>
      <c r="O267" s="239"/>
      <c r="P267" s="91"/>
      <c r="Q267" s="91"/>
      <c r="R267" s="91"/>
      <c r="S267" s="91"/>
      <c r="T267" s="91"/>
      <c r="U267" s="91"/>
      <c r="V267" s="91"/>
      <c r="W267" s="91"/>
      <c r="X267" s="92"/>
      <c r="Y267" s="38"/>
      <c r="Z267" s="38"/>
      <c r="AA267" s="38"/>
      <c r="AB267" s="38"/>
      <c r="AC267" s="38"/>
      <c r="AD267" s="38"/>
      <c r="AE267" s="38"/>
      <c r="AT267" s="17" t="s">
        <v>145</v>
      </c>
      <c r="AU267" s="17" t="s">
        <v>85</v>
      </c>
    </row>
    <row r="268" s="2" customFormat="1">
      <c r="A268" s="38"/>
      <c r="B268" s="39"/>
      <c r="C268" s="40"/>
      <c r="D268" s="240" t="s">
        <v>147</v>
      </c>
      <c r="E268" s="40"/>
      <c r="F268" s="241" t="s">
        <v>302</v>
      </c>
      <c r="G268" s="40"/>
      <c r="H268" s="40"/>
      <c r="I268" s="237"/>
      <c r="J268" s="237"/>
      <c r="K268" s="40"/>
      <c r="L268" s="40"/>
      <c r="M268" s="44"/>
      <c r="N268" s="238"/>
      <c r="O268" s="239"/>
      <c r="P268" s="91"/>
      <c r="Q268" s="91"/>
      <c r="R268" s="91"/>
      <c r="S268" s="91"/>
      <c r="T268" s="91"/>
      <c r="U268" s="91"/>
      <c r="V268" s="91"/>
      <c r="W268" s="91"/>
      <c r="X268" s="92"/>
      <c r="Y268" s="38"/>
      <c r="Z268" s="38"/>
      <c r="AA268" s="38"/>
      <c r="AB268" s="38"/>
      <c r="AC268" s="38"/>
      <c r="AD268" s="38"/>
      <c r="AE268" s="38"/>
      <c r="AT268" s="17" t="s">
        <v>147</v>
      </c>
      <c r="AU268" s="17" t="s">
        <v>85</v>
      </c>
    </row>
    <row r="269" s="13" customFormat="1">
      <c r="A269" s="13"/>
      <c r="B269" s="242"/>
      <c r="C269" s="243"/>
      <c r="D269" s="235" t="s">
        <v>149</v>
      </c>
      <c r="E269" s="244" t="s">
        <v>1</v>
      </c>
      <c r="F269" s="245" t="s">
        <v>291</v>
      </c>
      <c r="G269" s="243"/>
      <c r="H269" s="244" t="s">
        <v>1</v>
      </c>
      <c r="I269" s="246"/>
      <c r="J269" s="246"/>
      <c r="K269" s="243"/>
      <c r="L269" s="243"/>
      <c r="M269" s="247"/>
      <c r="N269" s="248"/>
      <c r="O269" s="249"/>
      <c r="P269" s="249"/>
      <c r="Q269" s="249"/>
      <c r="R269" s="249"/>
      <c r="S269" s="249"/>
      <c r="T269" s="249"/>
      <c r="U269" s="249"/>
      <c r="V269" s="249"/>
      <c r="W269" s="249"/>
      <c r="X269" s="250"/>
      <c r="Y269" s="13"/>
      <c r="Z269" s="13"/>
      <c r="AA269" s="13"/>
      <c r="AB269" s="13"/>
      <c r="AC269" s="13"/>
      <c r="AD269" s="13"/>
      <c r="AE269" s="13"/>
      <c r="AT269" s="251" t="s">
        <v>149</v>
      </c>
      <c r="AU269" s="251" t="s">
        <v>85</v>
      </c>
      <c r="AV269" s="13" t="s">
        <v>83</v>
      </c>
      <c r="AW269" s="13" t="s">
        <v>5</v>
      </c>
      <c r="AX269" s="13" t="s">
        <v>75</v>
      </c>
      <c r="AY269" s="251" t="s">
        <v>137</v>
      </c>
    </row>
    <row r="270" s="14" customFormat="1">
      <c r="A270" s="14"/>
      <c r="B270" s="252"/>
      <c r="C270" s="253"/>
      <c r="D270" s="235" t="s">
        <v>149</v>
      </c>
      <c r="E270" s="254" t="s">
        <v>1</v>
      </c>
      <c r="F270" s="255" t="s">
        <v>303</v>
      </c>
      <c r="G270" s="253"/>
      <c r="H270" s="256">
        <v>9022.8549999999996</v>
      </c>
      <c r="I270" s="257"/>
      <c r="J270" s="257"/>
      <c r="K270" s="253"/>
      <c r="L270" s="253"/>
      <c r="M270" s="258"/>
      <c r="N270" s="259"/>
      <c r="O270" s="260"/>
      <c r="P270" s="260"/>
      <c r="Q270" s="260"/>
      <c r="R270" s="260"/>
      <c r="S270" s="260"/>
      <c r="T270" s="260"/>
      <c r="U270" s="260"/>
      <c r="V270" s="260"/>
      <c r="W270" s="260"/>
      <c r="X270" s="261"/>
      <c r="Y270" s="14"/>
      <c r="Z270" s="14"/>
      <c r="AA270" s="14"/>
      <c r="AB270" s="14"/>
      <c r="AC270" s="14"/>
      <c r="AD270" s="14"/>
      <c r="AE270" s="14"/>
      <c r="AT270" s="262" t="s">
        <v>149</v>
      </c>
      <c r="AU270" s="262" t="s">
        <v>85</v>
      </c>
      <c r="AV270" s="14" t="s">
        <v>85</v>
      </c>
      <c r="AW270" s="14" t="s">
        <v>5</v>
      </c>
      <c r="AX270" s="14" t="s">
        <v>75</v>
      </c>
      <c r="AY270" s="262" t="s">
        <v>137</v>
      </c>
    </row>
    <row r="271" s="13" customFormat="1">
      <c r="A271" s="13"/>
      <c r="B271" s="242"/>
      <c r="C271" s="243"/>
      <c r="D271" s="235" t="s">
        <v>149</v>
      </c>
      <c r="E271" s="244" t="s">
        <v>1</v>
      </c>
      <c r="F271" s="245" t="s">
        <v>293</v>
      </c>
      <c r="G271" s="243"/>
      <c r="H271" s="244" t="s">
        <v>1</v>
      </c>
      <c r="I271" s="246"/>
      <c r="J271" s="246"/>
      <c r="K271" s="243"/>
      <c r="L271" s="243"/>
      <c r="M271" s="247"/>
      <c r="N271" s="248"/>
      <c r="O271" s="249"/>
      <c r="P271" s="249"/>
      <c r="Q271" s="249"/>
      <c r="R271" s="249"/>
      <c r="S271" s="249"/>
      <c r="T271" s="249"/>
      <c r="U271" s="249"/>
      <c r="V271" s="249"/>
      <c r="W271" s="249"/>
      <c r="X271" s="250"/>
      <c r="Y271" s="13"/>
      <c r="Z271" s="13"/>
      <c r="AA271" s="13"/>
      <c r="AB271" s="13"/>
      <c r="AC271" s="13"/>
      <c r="AD271" s="13"/>
      <c r="AE271" s="13"/>
      <c r="AT271" s="251" t="s">
        <v>149</v>
      </c>
      <c r="AU271" s="251" t="s">
        <v>85</v>
      </c>
      <c r="AV271" s="13" t="s">
        <v>83</v>
      </c>
      <c r="AW271" s="13" t="s">
        <v>5</v>
      </c>
      <c r="AX271" s="13" t="s">
        <v>75</v>
      </c>
      <c r="AY271" s="251" t="s">
        <v>137</v>
      </c>
    </row>
    <row r="272" s="14" customFormat="1">
      <c r="A272" s="14"/>
      <c r="B272" s="252"/>
      <c r="C272" s="253"/>
      <c r="D272" s="235" t="s">
        <v>149</v>
      </c>
      <c r="E272" s="254" t="s">
        <v>1</v>
      </c>
      <c r="F272" s="255" t="s">
        <v>304</v>
      </c>
      <c r="G272" s="253"/>
      <c r="H272" s="256">
        <v>24230.790000000001</v>
      </c>
      <c r="I272" s="257"/>
      <c r="J272" s="257"/>
      <c r="K272" s="253"/>
      <c r="L272" s="253"/>
      <c r="M272" s="258"/>
      <c r="N272" s="259"/>
      <c r="O272" s="260"/>
      <c r="P272" s="260"/>
      <c r="Q272" s="260"/>
      <c r="R272" s="260"/>
      <c r="S272" s="260"/>
      <c r="T272" s="260"/>
      <c r="U272" s="260"/>
      <c r="V272" s="260"/>
      <c r="W272" s="260"/>
      <c r="X272" s="261"/>
      <c r="Y272" s="14"/>
      <c r="Z272" s="14"/>
      <c r="AA272" s="14"/>
      <c r="AB272" s="14"/>
      <c r="AC272" s="14"/>
      <c r="AD272" s="14"/>
      <c r="AE272" s="14"/>
      <c r="AT272" s="262" t="s">
        <v>149</v>
      </c>
      <c r="AU272" s="262" t="s">
        <v>85</v>
      </c>
      <c r="AV272" s="14" t="s">
        <v>85</v>
      </c>
      <c r="AW272" s="14" t="s">
        <v>5</v>
      </c>
      <c r="AX272" s="14" t="s">
        <v>75</v>
      </c>
      <c r="AY272" s="262" t="s">
        <v>137</v>
      </c>
    </row>
    <row r="273" s="13" customFormat="1">
      <c r="A273" s="13"/>
      <c r="B273" s="242"/>
      <c r="C273" s="243"/>
      <c r="D273" s="235" t="s">
        <v>149</v>
      </c>
      <c r="E273" s="244" t="s">
        <v>1</v>
      </c>
      <c r="F273" s="245" t="s">
        <v>295</v>
      </c>
      <c r="G273" s="243"/>
      <c r="H273" s="244" t="s">
        <v>1</v>
      </c>
      <c r="I273" s="246"/>
      <c r="J273" s="246"/>
      <c r="K273" s="243"/>
      <c r="L273" s="243"/>
      <c r="M273" s="247"/>
      <c r="N273" s="248"/>
      <c r="O273" s="249"/>
      <c r="P273" s="249"/>
      <c r="Q273" s="249"/>
      <c r="R273" s="249"/>
      <c r="S273" s="249"/>
      <c r="T273" s="249"/>
      <c r="U273" s="249"/>
      <c r="V273" s="249"/>
      <c r="W273" s="249"/>
      <c r="X273" s="250"/>
      <c r="Y273" s="13"/>
      <c r="Z273" s="13"/>
      <c r="AA273" s="13"/>
      <c r="AB273" s="13"/>
      <c r="AC273" s="13"/>
      <c r="AD273" s="13"/>
      <c r="AE273" s="13"/>
      <c r="AT273" s="251" t="s">
        <v>149</v>
      </c>
      <c r="AU273" s="251" t="s">
        <v>85</v>
      </c>
      <c r="AV273" s="13" t="s">
        <v>83</v>
      </c>
      <c r="AW273" s="13" t="s">
        <v>5</v>
      </c>
      <c r="AX273" s="13" t="s">
        <v>75</v>
      </c>
      <c r="AY273" s="251" t="s">
        <v>137</v>
      </c>
    </row>
    <row r="274" s="14" customFormat="1">
      <c r="A274" s="14"/>
      <c r="B274" s="252"/>
      <c r="C274" s="253"/>
      <c r="D274" s="235" t="s">
        <v>149</v>
      </c>
      <c r="E274" s="254" t="s">
        <v>1</v>
      </c>
      <c r="F274" s="255" t="s">
        <v>305</v>
      </c>
      <c r="G274" s="253"/>
      <c r="H274" s="256">
        <v>1698.55</v>
      </c>
      <c r="I274" s="257"/>
      <c r="J274" s="257"/>
      <c r="K274" s="253"/>
      <c r="L274" s="253"/>
      <c r="M274" s="258"/>
      <c r="N274" s="259"/>
      <c r="O274" s="260"/>
      <c r="P274" s="260"/>
      <c r="Q274" s="260"/>
      <c r="R274" s="260"/>
      <c r="S274" s="260"/>
      <c r="T274" s="260"/>
      <c r="U274" s="260"/>
      <c r="V274" s="260"/>
      <c r="W274" s="260"/>
      <c r="X274" s="261"/>
      <c r="Y274" s="14"/>
      <c r="Z274" s="14"/>
      <c r="AA274" s="14"/>
      <c r="AB274" s="14"/>
      <c r="AC274" s="14"/>
      <c r="AD274" s="14"/>
      <c r="AE274" s="14"/>
      <c r="AT274" s="262" t="s">
        <v>149</v>
      </c>
      <c r="AU274" s="262" t="s">
        <v>85</v>
      </c>
      <c r="AV274" s="14" t="s">
        <v>85</v>
      </c>
      <c r="AW274" s="14" t="s">
        <v>5</v>
      </c>
      <c r="AX274" s="14" t="s">
        <v>75</v>
      </c>
      <c r="AY274" s="262" t="s">
        <v>137</v>
      </c>
    </row>
    <row r="275" s="13" customFormat="1">
      <c r="A275" s="13"/>
      <c r="B275" s="242"/>
      <c r="C275" s="243"/>
      <c r="D275" s="235" t="s">
        <v>149</v>
      </c>
      <c r="E275" s="244" t="s">
        <v>1</v>
      </c>
      <c r="F275" s="245" t="s">
        <v>297</v>
      </c>
      <c r="G275" s="243"/>
      <c r="H275" s="244" t="s">
        <v>1</v>
      </c>
      <c r="I275" s="246"/>
      <c r="J275" s="246"/>
      <c r="K275" s="243"/>
      <c r="L275" s="243"/>
      <c r="M275" s="247"/>
      <c r="N275" s="248"/>
      <c r="O275" s="249"/>
      <c r="P275" s="249"/>
      <c r="Q275" s="249"/>
      <c r="R275" s="249"/>
      <c r="S275" s="249"/>
      <c r="T275" s="249"/>
      <c r="U275" s="249"/>
      <c r="V275" s="249"/>
      <c r="W275" s="249"/>
      <c r="X275" s="250"/>
      <c r="Y275" s="13"/>
      <c r="Z275" s="13"/>
      <c r="AA275" s="13"/>
      <c r="AB275" s="13"/>
      <c r="AC275" s="13"/>
      <c r="AD275" s="13"/>
      <c r="AE275" s="13"/>
      <c r="AT275" s="251" t="s">
        <v>149</v>
      </c>
      <c r="AU275" s="251" t="s">
        <v>85</v>
      </c>
      <c r="AV275" s="13" t="s">
        <v>83</v>
      </c>
      <c r="AW275" s="13" t="s">
        <v>5</v>
      </c>
      <c r="AX275" s="13" t="s">
        <v>75</v>
      </c>
      <c r="AY275" s="251" t="s">
        <v>137</v>
      </c>
    </row>
    <row r="276" s="14" customFormat="1">
      <c r="A276" s="14"/>
      <c r="B276" s="252"/>
      <c r="C276" s="253"/>
      <c r="D276" s="235" t="s">
        <v>149</v>
      </c>
      <c r="E276" s="254" t="s">
        <v>1</v>
      </c>
      <c r="F276" s="255" t="s">
        <v>306</v>
      </c>
      <c r="G276" s="253"/>
      <c r="H276" s="256">
        <v>40.164999999999999</v>
      </c>
      <c r="I276" s="257"/>
      <c r="J276" s="257"/>
      <c r="K276" s="253"/>
      <c r="L276" s="253"/>
      <c r="M276" s="258"/>
      <c r="N276" s="259"/>
      <c r="O276" s="260"/>
      <c r="P276" s="260"/>
      <c r="Q276" s="260"/>
      <c r="R276" s="260"/>
      <c r="S276" s="260"/>
      <c r="T276" s="260"/>
      <c r="U276" s="260"/>
      <c r="V276" s="260"/>
      <c r="W276" s="260"/>
      <c r="X276" s="261"/>
      <c r="Y276" s="14"/>
      <c r="Z276" s="14"/>
      <c r="AA276" s="14"/>
      <c r="AB276" s="14"/>
      <c r="AC276" s="14"/>
      <c r="AD276" s="14"/>
      <c r="AE276" s="14"/>
      <c r="AT276" s="262" t="s">
        <v>149</v>
      </c>
      <c r="AU276" s="262" t="s">
        <v>85</v>
      </c>
      <c r="AV276" s="14" t="s">
        <v>85</v>
      </c>
      <c r="AW276" s="14" t="s">
        <v>5</v>
      </c>
      <c r="AX276" s="14" t="s">
        <v>75</v>
      </c>
      <c r="AY276" s="262" t="s">
        <v>137</v>
      </c>
    </row>
    <row r="277" s="15" customFormat="1">
      <c r="A277" s="15"/>
      <c r="B277" s="263"/>
      <c r="C277" s="264"/>
      <c r="D277" s="235" t="s">
        <v>149</v>
      </c>
      <c r="E277" s="265" t="s">
        <v>1</v>
      </c>
      <c r="F277" s="266" t="s">
        <v>152</v>
      </c>
      <c r="G277" s="264"/>
      <c r="H277" s="267">
        <v>34992.360000000008</v>
      </c>
      <c r="I277" s="268"/>
      <c r="J277" s="268"/>
      <c r="K277" s="264"/>
      <c r="L277" s="264"/>
      <c r="M277" s="269"/>
      <c r="N277" s="270"/>
      <c r="O277" s="271"/>
      <c r="P277" s="271"/>
      <c r="Q277" s="271"/>
      <c r="R277" s="271"/>
      <c r="S277" s="271"/>
      <c r="T277" s="271"/>
      <c r="U277" s="271"/>
      <c r="V277" s="271"/>
      <c r="W277" s="271"/>
      <c r="X277" s="272"/>
      <c r="Y277" s="15"/>
      <c r="Z277" s="15"/>
      <c r="AA277" s="15"/>
      <c r="AB277" s="15"/>
      <c r="AC277" s="15"/>
      <c r="AD277" s="15"/>
      <c r="AE277" s="15"/>
      <c r="AT277" s="273" t="s">
        <v>149</v>
      </c>
      <c r="AU277" s="273" t="s">
        <v>85</v>
      </c>
      <c r="AV277" s="15" t="s">
        <v>144</v>
      </c>
      <c r="AW277" s="15" t="s">
        <v>5</v>
      </c>
      <c r="AX277" s="15" t="s">
        <v>83</v>
      </c>
      <c r="AY277" s="273" t="s">
        <v>137</v>
      </c>
    </row>
    <row r="278" s="2" customFormat="1" ht="33" customHeight="1">
      <c r="A278" s="38"/>
      <c r="B278" s="39"/>
      <c r="C278" s="221" t="s">
        <v>307</v>
      </c>
      <c r="D278" s="221" t="s">
        <v>139</v>
      </c>
      <c r="E278" s="222" t="s">
        <v>308</v>
      </c>
      <c r="F278" s="223" t="s">
        <v>288</v>
      </c>
      <c r="G278" s="224" t="s">
        <v>183</v>
      </c>
      <c r="H278" s="225">
        <v>102.97499999999999</v>
      </c>
      <c r="I278" s="226"/>
      <c r="J278" s="226"/>
      <c r="K278" s="227">
        <f>ROUND(P278*H278,2)</f>
        <v>0</v>
      </c>
      <c r="L278" s="223" t="s">
        <v>143</v>
      </c>
      <c r="M278" s="44"/>
      <c r="N278" s="228" t="s">
        <v>1</v>
      </c>
      <c r="O278" s="229" t="s">
        <v>38</v>
      </c>
      <c r="P278" s="230">
        <f>I278+J278</f>
        <v>0</v>
      </c>
      <c r="Q278" s="230">
        <f>ROUND(I278*H278,2)</f>
        <v>0</v>
      </c>
      <c r="R278" s="230">
        <f>ROUND(J278*H278,2)</f>
        <v>0</v>
      </c>
      <c r="S278" s="91"/>
      <c r="T278" s="231">
        <f>S278*H278</f>
        <v>0</v>
      </c>
      <c r="U278" s="231">
        <v>0</v>
      </c>
      <c r="V278" s="231">
        <f>U278*H278</f>
        <v>0</v>
      </c>
      <c r="W278" s="231">
        <v>0</v>
      </c>
      <c r="X278" s="232">
        <f>W278*H278</f>
        <v>0</v>
      </c>
      <c r="Y278" s="38"/>
      <c r="Z278" s="38"/>
      <c r="AA278" s="38"/>
      <c r="AB278" s="38"/>
      <c r="AC278" s="38"/>
      <c r="AD278" s="38"/>
      <c r="AE278" s="38"/>
      <c r="AR278" s="233" t="s">
        <v>144</v>
      </c>
      <c r="AT278" s="233" t="s">
        <v>139</v>
      </c>
      <c r="AU278" s="233" t="s">
        <v>85</v>
      </c>
      <c r="AY278" s="17" t="s">
        <v>137</v>
      </c>
      <c r="BE278" s="234">
        <f>IF(O278="základní",K278,0)</f>
        <v>0</v>
      </c>
      <c r="BF278" s="234">
        <f>IF(O278="snížená",K278,0)</f>
        <v>0</v>
      </c>
      <c r="BG278" s="234">
        <f>IF(O278="zákl. přenesená",K278,0)</f>
        <v>0</v>
      </c>
      <c r="BH278" s="234">
        <f>IF(O278="sníž. přenesená",K278,0)</f>
        <v>0</v>
      </c>
      <c r="BI278" s="234">
        <f>IF(O278="nulová",K278,0)</f>
        <v>0</v>
      </c>
      <c r="BJ278" s="17" t="s">
        <v>83</v>
      </c>
      <c r="BK278" s="234">
        <f>ROUND(P278*H278,2)</f>
        <v>0</v>
      </c>
      <c r="BL278" s="17" t="s">
        <v>144</v>
      </c>
      <c r="BM278" s="233" t="s">
        <v>309</v>
      </c>
    </row>
    <row r="279" s="2" customFormat="1">
      <c r="A279" s="38"/>
      <c r="B279" s="39"/>
      <c r="C279" s="40"/>
      <c r="D279" s="235" t="s">
        <v>145</v>
      </c>
      <c r="E279" s="40"/>
      <c r="F279" s="236" t="s">
        <v>288</v>
      </c>
      <c r="G279" s="40"/>
      <c r="H279" s="40"/>
      <c r="I279" s="237"/>
      <c r="J279" s="237"/>
      <c r="K279" s="40"/>
      <c r="L279" s="40"/>
      <c r="M279" s="44"/>
      <c r="N279" s="238"/>
      <c r="O279" s="239"/>
      <c r="P279" s="91"/>
      <c r="Q279" s="91"/>
      <c r="R279" s="91"/>
      <c r="S279" s="91"/>
      <c r="T279" s="91"/>
      <c r="U279" s="91"/>
      <c r="V279" s="91"/>
      <c r="W279" s="91"/>
      <c r="X279" s="92"/>
      <c r="Y279" s="38"/>
      <c r="Z279" s="38"/>
      <c r="AA279" s="38"/>
      <c r="AB279" s="38"/>
      <c r="AC279" s="38"/>
      <c r="AD279" s="38"/>
      <c r="AE279" s="38"/>
      <c r="AT279" s="17" t="s">
        <v>145</v>
      </c>
      <c r="AU279" s="17" t="s">
        <v>85</v>
      </c>
    </row>
    <row r="280" s="2" customFormat="1">
      <c r="A280" s="38"/>
      <c r="B280" s="39"/>
      <c r="C280" s="40"/>
      <c r="D280" s="240" t="s">
        <v>147</v>
      </c>
      <c r="E280" s="40"/>
      <c r="F280" s="241" t="s">
        <v>310</v>
      </c>
      <c r="G280" s="40"/>
      <c r="H280" s="40"/>
      <c r="I280" s="237"/>
      <c r="J280" s="237"/>
      <c r="K280" s="40"/>
      <c r="L280" s="40"/>
      <c r="M280" s="44"/>
      <c r="N280" s="238"/>
      <c r="O280" s="239"/>
      <c r="P280" s="91"/>
      <c r="Q280" s="91"/>
      <c r="R280" s="91"/>
      <c r="S280" s="91"/>
      <c r="T280" s="91"/>
      <c r="U280" s="91"/>
      <c r="V280" s="91"/>
      <c r="W280" s="91"/>
      <c r="X280" s="92"/>
      <c r="Y280" s="38"/>
      <c r="Z280" s="38"/>
      <c r="AA280" s="38"/>
      <c r="AB280" s="38"/>
      <c r="AC280" s="38"/>
      <c r="AD280" s="38"/>
      <c r="AE280" s="38"/>
      <c r="AT280" s="17" t="s">
        <v>147</v>
      </c>
      <c r="AU280" s="17" t="s">
        <v>85</v>
      </c>
    </row>
    <row r="281" s="13" customFormat="1">
      <c r="A281" s="13"/>
      <c r="B281" s="242"/>
      <c r="C281" s="243"/>
      <c r="D281" s="235" t="s">
        <v>149</v>
      </c>
      <c r="E281" s="244" t="s">
        <v>1</v>
      </c>
      <c r="F281" s="245" t="s">
        <v>311</v>
      </c>
      <c r="G281" s="243"/>
      <c r="H281" s="244" t="s">
        <v>1</v>
      </c>
      <c r="I281" s="246"/>
      <c r="J281" s="246"/>
      <c r="K281" s="243"/>
      <c r="L281" s="243"/>
      <c r="M281" s="247"/>
      <c r="N281" s="248"/>
      <c r="O281" s="249"/>
      <c r="P281" s="249"/>
      <c r="Q281" s="249"/>
      <c r="R281" s="249"/>
      <c r="S281" s="249"/>
      <c r="T281" s="249"/>
      <c r="U281" s="249"/>
      <c r="V281" s="249"/>
      <c r="W281" s="249"/>
      <c r="X281" s="250"/>
      <c r="Y281" s="13"/>
      <c r="Z281" s="13"/>
      <c r="AA281" s="13"/>
      <c r="AB281" s="13"/>
      <c r="AC281" s="13"/>
      <c r="AD281" s="13"/>
      <c r="AE281" s="13"/>
      <c r="AT281" s="251" t="s">
        <v>149</v>
      </c>
      <c r="AU281" s="251" t="s">
        <v>85</v>
      </c>
      <c r="AV281" s="13" t="s">
        <v>83</v>
      </c>
      <c r="AW281" s="13" t="s">
        <v>5</v>
      </c>
      <c r="AX281" s="13" t="s">
        <v>75</v>
      </c>
      <c r="AY281" s="251" t="s">
        <v>137</v>
      </c>
    </row>
    <row r="282" s="14" customFormat="1">
      <c r="A282" s="14"/>
      <c r="B282" s="252"/>
      <c r="C282" s="253"/>
      <c r="D282" s="235" t="s">
        <v>149</v>
      </c>
      <c r="E282" s="254" t="s">
        <v>1</v>
      </c>
      <c r="F282" s="255" t="s">
        <v>312</v>
      </c>
      <c r="G282" s="253"/>
      <c r="H282" s="256">
        <v>102.97499999999999</v>
      </c>
      <c r="I282" s="257"/>
      <c r="J282" s="257"/>
      <c r="K282" s="253"/>
      <c r="L282" s="253"/>
      <c r="M282" s="258"/>
      <c r="N282" s="259"/>
      <c r="O282" s="260"/>
      <c r="P282" s="260"/>
      <c r="Q282" s="260"/>
      <c r="R282" s="260"/>
      <c r="S282" s="260"/>
      <c r="T282" s="260"/>
      <c r="U282" s="260"/>
      <c r="V282" s="260"/>
      <c r="W282" s="260"/>
      <c r="X282" s="261"/>
      <c r="Y282" s="14"/>
      <c r="Z282" s="14"/>
      <c r="AA282" s="14"/>
      <c r="AB282" s="14"/>
      <c r="AC282" s="14"/>
      <c r="AD282" s="14"/>
      <c r="AE282" s="14"/>
      <c r="AT282" s="262" t="s">
        <v>149</v>
      </c>
      <c r="AU282" s="262" t="s">
        <v>85</v>
      </c>
      <c r="AV282" s="14" t="s">
        <v>85</v>
      </c>
      <c r="AW282" s="14" t="s">
        <v>5</v>
      </c>
      <c r="AX282" s="14" t="s">
        <v>75</v>
      </c>
      <c r="AY282" s="262" t="s">
        <v>137</v>
      </c>
    </row>
    <row r="283" s="15" customFormat="1">
      <c r="A283" s="15"/>
      <c r="B283" s="263"/>
      <c r="C283" s="264"/>
      <c r="D283" s="235" t="s">
        <v>149</v>
      </c>
      <c r="E283" s="265" t="s">
        <v>1</v>
      </c>
      <c r="F283" s="266" t="s">
        <v>152</v>
      </c>
      <c r="G283" s="264"/>
      <c r="H283" s="267">
        <v>102.97499999999999</v>
      </c>
      <c r="I283" s="268"/>
      <c r="J283" s="268"/>
      <c r="K283" s="264"/>
      <c r="L283" s="264"/>
      <c r="M283" s="269"/>
      <c r="N283" s="270"/>
      <c r="O283" s="271"/>
      <c r="P283" s="271"/>
      <c r="Q283" s="271"/>
      <c r="R283" s="271"/>
      <c r="S283" s="271"/>
      <c r="T283" s="271"/>
      <c r="U283" s="271"/>
      <c r="V283" s="271"/>
      <c r="W283" s="271"/>
      <c r="X283" s="272"/>
      <c r="Y283" s="15"/>
      <c r="Z283" s="15"/>
      <c r="AA283" s="15"/>
      <c r="AB283" s="15"/>
      <c r="AC283" s="15"/>
      <c r="AD283" s="15"/>
      <c r="AE283" s="15"/>
      <c r="AT283" s="273" t="s">
        <v>149</v>
      </c>
      <c r="AU283" s="273" t="s">
        <v>85</v>
      </c>
      <c r="AV283" s="15" t="s">
        <v>144</v>
      </c>
      <c r="AW283" s="15" t="s">
        <v>5</v>
      </c>
      <c r="AX283" s="15" t="s">
        <v>83</v>
      </c>
      <c r="AY283" s="273" t="s">
        <v>137</v>
      </c>
    </row>
    <row r="284" s="2" customFormat="1" ht="33" customHeight="1">
      <c r="A284" s="38"/>
      <c r="B284" s="39"/>
      <c r="C284" s="221" t="s">
        <v>223</v>
      </c>
      <c r="D284" s="221" t="s">
        <v>139</v>
      </c>
      <c r="E284" s="222" t="s">
        <v>313</v>
      </c>
      <c r="F284" s="223" t="s">
        <v>300</v>
      </c>
      <c r="G284" s="224" t="s">
        <v>183</v>
      </c>
      <c r="H284" s="225">
        <v>514.875</v>
      </c>
      <c r="I284" s="226"/>
      <c r="J284" s="226"/>
      <c r="K284" s="227">
        <f>ROUND(P284*H284,2)</f>
        <v>0</v>
      </c>
      <c r="L284" s="223" t="s">
        <v>143</v>
      </c>
      <c r="M284" s="44"/>
      <c r="N284" s="228" t="s">
        <v>1</v>
      </c>
      <c r="O284" s="229" t="s">
        <v>38</v>
      </c>
      <c r="P284" s="230">
        <f>I284+J284</f>
        <v>0</v>
      </c>
      <c r="Q284" s="230">
        <f>ROUND(I284*H284,2)</f>
        <v>0</v>
      </c>
      <c r="R284" s="230">
        <f>ROUND(J284*H284,2)</f>
        <v>0</v>
      </c>
      <c r="S284" s="91"/>
      <c r="T284" s="231">
        <f>S284*H284</f>
        <v>0</v>
      </c>
      <c r="U284" s="231">
        <v>0</v>
      </c>
      <c r="V284" s="231">
        <f>U284*H284</f>
        <v>0</v>
      </c>
      <c r="W284" s="231">
        <v>0</v>
      </c>
      <c r="X284" s="232">
        <f>W284*H284</f>
        <v>0</v>
      </c>
      <c r="Y284" s="38"/>
      <c r="Z284" s="38"/>
      <c r="AA284" s="38"/>
      <c r="AB284" s="38"/>
      <c r="AC284" s="38"/>
      <c r="AD284" s="38"/>
      <c r="AE284" s="38"/>
      <c r="AR284" s="233" t="s">
        <v>144</v>
      </c>
      <c r="AT284" s="233" t="s">
        <v>139</v>
      </c>
      <c r="AU284" s="233" t="s">
        <v>85</v>
      </c>
      <c r="AY284" s="17" t="s">
        <v>137</v>
      </c>
      <c r="BE284" s="234">
        <f>IF(O284="základní",K284,0)</f>
        <v>0</v>
      </c>
      <c r="BF284" s="234">
        <f>IF(O284="snížená",K284,0)</f>
        <v>0</v>
      </c>
      <c r="BG284" s="234">
        <f>IF(O284="zákl. přenesená",K284,0)</f>
        <v>0</v>
      </c>
      <c r="BH284" s="234">
        <f>IF(O284="sníž. přenesená",K284,0)</f>
        <v>0</v>
      </c>
      <c r="BI284" s="234">
        <f>IF(O284="nulová",K284,0)</f>
        <v>0</v>
      </c>
      <c r="BJ284" s="17" t="s">
        <v>83</v>
      </c>
      <c r="BK284" s="234">
        <f>ROUND(P284*H284,2)</f>
        <v>0</v>
      </c>
      <c r="BL284" s="17" t="s">
        <v>144</v>
      </c>
      <c r="BM284" s="233" t="s">
        <v>314</v>
      </c>
    </row>
    <row r="285" s="2" customFormat="1">
      <c r="A285" s="38"/>
      <c r="B285" s="39"/>
      <c r="C285" s="40"/>
      <c r="D285" s="235" t="s">
        <v>145</v>
      </c>
      <c r="E285" s="40"/>
      <c r="F285" s="236" t="s">
        <v>300</v>
      </c>
      <c r="G285" s="40"/>
      <c r="H285" s="40"/>
      <c r="I285" s="237"/>
      <c r="J285" s="237"/>
      <c r="K285" s="40"/>
      <c r="L285" s="40"/>
      <c r="M285" s="44"/>
      <c r="N285" s="238"/>
      <c r="O285" s="239"/>
      <c r="P285" s="91"/>
      <c r="Q285" s="91"/>
      <c r="R285" s="91"/>
      <c r="S285" s="91"/>
      <c r="T285" s="91"/>
      <c r="U285" s="91"/>
      <c r="V285" s="91"/>
      <c r="W285" s="91"/>
      <c r="X285" s="92"/>
      <c r="Y285" s="38"/>
      <c r="Z285" s="38"/>
      <c r="AA285" s="38"/>
      <c r="AB285" s="38"/>
      <c r="AC285" s="38"/>
      <c r="AD285" s="38"/>
      <c r="AE285" s="38"/>
      <c r="AT285" s="17" t="s">
        <v>145</v>
      </c>
      <c r="AU285" s="17" t="s">
        <v>85</v>
      </c>
    </row>
    <row r="286" s="2" customFormat="1">
      <c r="A286" s="38"/>
      <c r="B286" s="39"/>
      <c r="C286" s="40"/>
      <c r="D286" s="240" t="s">
        <v>147</v>
      </c>
      <c r="E286" s="40"/>
      <c r="F286" s="241" t="s">
        <v>315</v>
      </c>
      <c r="G286" s="40"/>
      <c r="H286" s="40"/>
      <c r="I286" s="237"/>
      <c r="J286" s="237"/>
      <c r="K286" s="40"/>
      <c r="L286" s="40"/>
      <c r="M286" s="44"/>
      <c r="N286" s="238"/>
      <c r="O286" s="239"/>
      <c r="P286" s="91"/>
      <c r="Q286" s="91"/>
      <c r="R286" s="91"/>
      <c r="S286" s="91"/>
      <c r="T286" s="91"/>
      <c r="U286" s="91"/>
      <c r="V286" s="91"/>
      <c r="W286" s="91"/>
      <c r="X286" s="92"/>
      <c r="Y286" s="38"/>
      <c r="Z286" s="38"/>
      <c r="AA286" s="38"/>
      <c r="AB286" s="38"/>
      <c r="AC286" s="38"/>
      <c r="AD286" s="38"/>
      <c r="AE286" s="38"/>
      <c r="AT286" s="17" t="s">
        <v>147</v>
      </c>
      <c r="AU286" s="17" t="s">
        <v>85</v>
      </c>
    </row>
    <row r="287" s="13" customFormat="1">
      <c r="A287" s="13"/>
      <c r="B287" s="242"/>
      <c r="C287" s="243"/>
      <c r="D287" s="235" t="s">
        <v>149</v>
      </c>
      <c r="E287" s="244" t="s">
        <v>1</v>
      </c>
      <c r="F287" s="245" t="s">
        <v>311</v>
      </c>
      <c r="G287" s="243"/>
      <c r="H287" s="244" t="s">
        <v>1</v>
      </c>
      <c r="I287" s="246"/>
      <c r="J287" s="246"/>
      <c r="K287" s="243"/>
      <c r="L287" s="243"/>
      <c r="M287" s="247"/>
      <c r="N287" s="248"/>
      <c r="O287" s="249"/>
      <c r="P287" s="249"/>
      <c r="Q287" s="249"/>
      <c r="R287" s="249"/>
      <c r="S287" s="249"/>
      <c r="T287" s="249"/>
      <c r="U287" s="249"/>
      <c r="V287" s="249"/>
      <c r="W287" s="249"/>
      <c r="X287" s="250"/>
      <c r="Y287" s="13"/>
      <c r="Z287" s="13"/>
      <c r="AA287" s="13"/>
      <c r="AB287" s="13"/>
      <c r="AC287" s="13"/>
      <c r="AD287" s="13"/>
      <c r="AE287" s="13"/>
      <c r="AT287" s="251" t="s">
        <v>149</v>
      </c>
      <c r="AU287" s="251" t="s">
        <v>85</v>
      </c>
      <c r="AV287" s="13" t="s">
        <v>83</v>
      </c>
      <c r="AW287" s="13" t="s">
        <v>5</v>
      </c>
      <c r="AX287" s="13" t="s">
        <v>75</v>
      </c>
      <c r="AY287" s="251" t="s">
        <v>137</v>
      </c>
    </row>
    <row r="288" s="13" customFormat="1">
      <c r="A288" s="13"/>
      <c r="B288" s="242"/>
      <c r="C288" s="243"/>
      <c r="D288" s="235" t="s">
        <v>149</v>
      </c>
      <c r="E288" s="244" t="s">
        <v>1</v>
      </c>
      <c r="F288" s="245" t="s">
        <v>316</v>
      </c>
      <c r="G288" s="243"/>
      <c r="H288" s="244" t="s">
        <v>1</v>
      </c>
      <c r="I288" s="246"/>
      <c r="J288" s="246"/>
      <c r="K288" s="243"/>
      <c r="L288" s="243"/>
      <c r="M288" s="247"/>
      <c r="N288" s="248"/>
      <c r="O288" s="249"/>
      <c r="P288" s="249"/>
      <c r="Q288" s="249"/>
      <c r="R288" s="249"/>
      <c r="S288" s="249"/>
      <c r="T288" s="249"/>
      <c r="U288" s="249"/>
      <c r="V288" s="249"/>
      <c r="W288" s="249"/>
      <c r="X288" s="250"/>
      <c r="Y288" s="13"/>
      <c r="Z288" s="13"/>
      <c r="AA288" s="13"/>
      <c r="AB288" s="13"/>
      <c r="AC288" s="13"/>
      <c r="AD288" s="13"/>
      <c r="AE288" s="13"/>
      <c r="AT288" s="251" t="s">
        <v>149</v>
      </c>
      <c r="AU288" s="251" t="s">
        <v>85</v>
      </c>
      <c r="AV288" s="13" t="s">
        <v>83</v>
      </c>
      <c r="AW288" s="13" t="s">
        <v>5</v>
      </c>
      <c r="AX288" s="13" t="s">
        <v>75</v>
      </c>
      <c r="AY288" s="251" t="s">
        <v>137</v>
      </c>
    </row>
    <row r="289" s="14" customFormat="1">
      <c r="A289" s="14"/>
      <c r="B289" s="252"/>
      <c r="C289" s="253"/>
      <c r="D289" s="235" t="s">
        <v>149</v>
      </c>
      <c r="E289" s="254" t="s">
        <v>1</v>
      </c>
      <c r="F289" s="255" t="s">
        <v>317</v>
      </c>
      <c r="G289" s="253"/>
      <c r="H289" s="256">
        <v>514.875</v>
      </c>
      <c r="I289" s="257"/>
      <c r="J289" s="257"/>
      <c r="K289" s="253"/>
      <c r="L289" s="253"/>
      <c r="M289" s="258"/>
      <c r="N289" s="259"/>
      <c r="O289" s="260"/>
      <c r="P289" s="260"/>
      <c r="Q289" s="260"/>
      <c r="R289" s="260"/>
      <c r="S289" s="260"/>
      <c r="T289" s="260"/>
      <c r="U289" s="260"/>
      <c r="V289" s="260"/>
      <c r="W289" s="260"/>
      <c r="X289" s="261"/>
      <c r="Y289" s="14"/>
      <c r="Z289" s="14"/>
      <c r="AA289" s="14"/>
      <c r="AB289" s="14"/>
      <c r="AC289" s="14"/>
      <c r="AD289" s="14"/>
      <c r="AE289" s="14"/>
      <c r="AT289" s="262" t="s">
        <v>149</v>
      </c>
      <c r="AU289" s="262" t="s">
        <v>85</v>
      </c>
      <c r="AV289" s="14" t="s">
        <v>85</v>
      </c>
      <c r="AW289" s="14" t="s">
        <v>5</v>
      </c>
      <c r="AX289" s="14" t="s">
        <v>75</v>
      </c>
      <c r="AY289" s="262" t="s">
        <v>137</v>
      </c>
    </row>
    <row r="290" s="15" customFormat="1">
      <c r="A290" s="15"/>
      <c r="B290" s="263"/>
      <c r="C290" s="264"/>
      <c r="D290" s="235" t="s">
        <v>149</v>
      </c>
      <c r="E290" s="265" t="s">
        <v>1</v>
      </c>
      <c r="F290" s="266" t="s">
        <v>152</v>
      </c>
      <c r="G290" s="264"/>
      <c r="H290" s="267">
        <v>514.875</v>
      </c>
      <c r="I290" s="268"/>
      <c r="J290" s="268"/>
      <c r="K290" s="264"/>
      <c r="L290" s="264"/>
      <c r="M290" s="269"/>
      <c r="N290" s="284"/>
      <c r="O290" s="285"/>
      <c r="P290" s="285"/>
      <c r="Q290" s="285"/>
      <c r="R290" s="285"/>
      <c r="S290" s="285"/>
      <c r="T290" s="285"/>
      <c r="U290" s="285"/>
      <c r="V290" s="285"/>
      <c r="W290" s="285"/>
      <c r="X290" s="286"/>
      <c r="Y290" s="15"/>
      <c r="Z290" s="15"/>
      <c r="AA290" s="15"/>
      <c r="AB290" s="15"/>
      <c r="AC290" s="15"/>
      <c r="AD290" s="15"/>
      <c r="AE290" s="15"/>
      <c r="AT290" s="273" t="s">
        <v>149</v>
      </c>
      <c r="AU290" s="273" t="s">
        <v>85</v>
      </c>
      <c r="AV290" s="15" t="s">
        <v>144</v>
      </c>
      <c r="AW290" s="15" t="s">
        <v>5</v>
      </c>
      <c r="AX290" s="15" t="s">
        <v>83</v>
      </c>
      <c r="AY290" s="273" t="s">
        <v>137</v>
      </c>
    </row>
    <row r="291" s="2" customFormat="1" ht="6.96" customHeight="1">
      <c r="A291" s="38"/>
      <c r="B291" s="66"/>
      <c r="C291" s="67"/>
      <c r="D291" s="67"/>
      <c r="E291" s="67"/>
      <c r="F291" s="67"/>
      <c r="G291" s="67"/>
      <c r="H291" s="67"/>
      <c r="I291" s="67"/>
      <c r="J291" s="67"/>
      <c r="K291" s="67"/>
      <c r="L291" s="67"/>
      <c r="M291" s="44"/>
      <c r="N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</sheetData>
  <sheetProtection sheet="1" autoFilter="0" formatColumns="0" formatRows="0" objects="1" scenarios="1" spinCount="100000" saltValue="xHfW9yErmNqEbzFd0AOSxpci8Sk8zPmxG2E+GX+vj4lMA9P4nOHujNs3EsxWMXNqDNgs5M+2M6a3eGAyL8G4cQ==" hashValue="nosecNDPBB7IoXGJsBL4f69R8hPYn7lGZNcE6pXlfdC+Xxcl7so1MXZYp19P5A67zS00b58s9iTcsXDmNTCmoQ==" algorithmName="SHA-512" password="CC35"/>
  <autoFilter ref="C120:L2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2/121151123"/>
    <hyperlink ref="F132" r:id="rId2" display="https://podminky.urs.cz/item/CS_URS_2024_02/122252206"/>
    <hyperlink ref="F140" r:id="rId3" display="https://podminky.urs.cz/item/CS_URS_2024_02/162751117"/>
    <hyperlink ref="F148" r:id="rId4" display="https://podminky.urs.cz/item/CS_URS_2024_02/162751119"/>
    <hyperlink ref="F154" r:id="rId5" display="https://podminky.urs.cz/item/CS_URS_2024_02/171201201"/>
    <hyperlink ref="F161" r:id="rId6" display="https://podminky.urs.cz/item/CS_URS_2024_02/997221873"/>
    <hyperlink ref="F167" r:id="rId7" display="https://podminky.urs.cz/item/CS_URS_2024_02/171151103"/>
    <hyperlink ref="F173" r:id="rId8" display="https://podminky.urs.cz/item/CS_URS_2024_02/181152302"/>
    <hyperlink ref="F180" r:id="rId9" display="https://podminky.urs.cz/item/CS_URS_2024_02/561041131.AZ"/>
    <hyperlink ref="F191" r:id="rId10" display="https://podminky.urs.cz/item/CS_URS_2024_02/577134121"/>
    <hyperlink ref="F197" r:id="rId11" display="https://podminky.urs.cz/item/CS_URS_2024_02/573231108"/>
    <hyperlink ref="F203" r:id="rId12" display="https://podminky.urs.cz/item/CS_URS_2024_02/565165121"/>
    <hyperlink ref="F209" r:id="rId13" display="https://podminky.urs.cz/item/CS_URS_2024_02/564851111"/>
    <hyperlink ref="F218" r:id="rId14" display="https://podminky.urs.cz/item/CS_URS_2024_02/564831111"/>
    <hyperlink ref="F225" r:id="rId15" display="https://podminky.urs.cz/item/CS_URS_2024_02/564861111"/>
    <hyperlink ref="F233" r:id="rId16" display="https://podminky.urs.cz/item/CS_URS_2024_02/569831111"/>
    <hyperlink ref="F239" r:id="rId17" display="https://podminky.urs.cz/item/CS_URS_2024_02/564952114"/>
    <hyperlink ref="F246" r:id="rId18" display="https://podminky.urs.cz/item/CS_URS_2024_02/339921134"/>
    <hyperlink ref="F256" r:id="rId19" display="https://podminky.urs.cz/item/CS_URS_2024_02/998225111"/>
    <hyperlink ref="F268" r:id="rId20" display="https://podminky.urs.cz/item/CS_URS_2024_02/998225195"/>
    <hyperlink ref="F280" r:id="rId21" display="https://podminky.urs.cz/item/CS_URS_2024_02/998225111.AZ"/>
    <hyperlink ref="F286" r:id="rId22" display="https://podminky.urs.cz/item/CS_URS_2024_02/998225195.AZ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318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ROUND((SUM(BE121:BE269)),  2)</f>
        <v>0</v>
      </c>
      <c r="G35" s="38"/>
      <c r="H35" s="38"/>
      <c r="I35" s="156">
        <v>0.20999999999999999</v>
      </c>
      <c r="J35" s="38"/>
      <c r="K35" s="151">
        <f>ROUND(((SUM(BE121:BE269))*I35),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ROUND((SUM(BF121:BF269)),  2)</f>
        <v>0</v>
      </c>
      <c r="G36" s="38"/>
      <c r="H36" s="38"/>
      <c r="I36" s="156">
        <v>0.12</v>
      </c>
      <c r="J36" s="38"/>
      <c r="K36" s="151">
        <f>ROUND(((SUM(BF121:BF269))*I36),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ROUND((SUM(BG121:BG269)),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ROUND((SUM(BH121:BH269)),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ROUND((SUM(BI121:BI269)),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SO301 - Odvodnění polní c...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319</v>
      </c>
      <c r="E99" s="189"/>
      <c r="F99" s="189"/>
      <c r="G99" s="189"/>
      <c r="H99" s="189"/>
      <c r="I99" s="190">
        <f>Q202</f>
        <v>0</v>
      </c>
      <c r="J99" s="190">
        <f>R202</f>
        <v>0</v>
      </c>
      <c r="K99" s="190">
        <f>K202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90">
        <f>Q263</f>
        <v>0</v>
      </c>
      <c r="J100" s="190">
        <f>R263</f>
        <v>0</v>
      </c>
      <c r="K100" s="190">
        <f>K263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90">
        <f>Q264</f>
        <v>0</v>
      </c>
      <c r="J101" s="190">
        <f>R264</f>
        <v>0</v>
      </c>
      <c r="K101" s="190">
        <f>K264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21_P114 - HOSTÍN U MĚLNÍKA - HLAVNÍ POLNÍ CESTA HC1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SO301 - Odvodnění polní c...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12.8.2024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119</v>
      </c>
      <c r="D120" s="195" t="s">
        <v>58</v>
      </c>
      <c r="E120" s="195" t="s">
        <v>54</v>
      </c>
      <c r="F120" s="195" t="s">
        <v>55</v>
      </c>
      <c r="G120" s="195" t="s">
        <v>120</v>
      </c>
      <c r="H120" s="195" t="s">
        <v>121</v>
      </c>
      <c r="I120" s="195" t="s">
        <v>122</v>
      </c>
      <c r="J120" s="195" t="s">
        <v>123</v>
      </c>
      <c r="K120" s="195" t="s">
        <v>110</v>
      </c>
      <c r="L120" s="196" t="s">
        <v>124</v>
      </c>
      <c r="M120" s="197"/>
      <c r="N120" s="100" t="s">
        <v>1</v>
      </c>
      <c r="O120" s="101" t="s">
        <v>37</v>
      </c>
      <c r="P120" s="101" t="s">
        <v>125</v>
      </c>
      <c r="Q120" s="101" t="s">
        <v>126</v>
      </c>
      <c r="R120" s="101" t="s">
        <v>127</v>
      </c>
      <c r="S120" s="101" t="s">
        <v>128</v>
      </c>
      <c r="T120" s="101" t="s">
        <v>129</v>
      </c>
      <c r="U120" s="101" t="s">
        <v>130</v>
      </c>
      <c r="V120" s="101" t="s">
        <v>131</v>
      </c>
      <c r="W120" s="101" t="s">
        <v>132</v>
      </c>
      <c r="X120" s="102" t="s">
        <v>133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134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1118.6396904999999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112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135</v>
      </c>
      <c r="F122" s="207" t="s">
        <v>136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Q123+Q202+Q263+Q264</f>
        <v>0</v>
      </c>
      <c r="R122" s="213">
        <f>R123+R202+R263+R264</f>
        <v>0</v>
      </c>
      <c r="S122" s="212"/>
      <c r="T122" s="214">
        <f>T123+T202+T263+T264</f>
        <v>0</v>
      </c>
      <c r="U122" s="212"/>
      <c r="V122" s="214">
        <f>V123+V202+V263+V264</f>
        <v>1118.6396904999999</v>
      </c>
      <c r="W122" s="212"/>
      <c r="X122" s="215">
        <f>X123+X202+X263+X264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75</v>
      </c>
      <c r="AY122" s="216" t="s">
        <v>137</v>
      </c>
      <c r="BK122" s="218">
        <f>BK123+BK202+BK263+BK264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83</v>
      </c>
      <c r="F123" s="219" t="s">
        <v>138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SUM(Q124:Q201)</f>
        <v>0</v>
      </c>
      <c r="R123" s="213">
        <f>SUM(R124:R201)</f>
        <v>0</v>
      </c>
      <c r="S123" s="212"/>
      <c r="T123" s="214">
        <f>SUM(T124:T201)</f>
        <v>0</v>
      </c>
      <c r="U123" s="212"/>
      <c r="V123" s="214">
        <f>SUM(V124:V201)</f>
        <v>0</v>
      </c>
      <c r="W123" s="212"/>
      <c r="X123" s="215">
        <f>SUM(X124:X201)</f>
        <v>0</v>
      </c>
      <c r="Y123" s="12"/>
      <c r="Z123" s="12"/>
      <c r="AA123" s="12"/>
      <c r="AB123" s="12"/>
      <c r="AC123" s="12"/>
      <c r="AD123" s="12"/>
      <c r="AE123" s="12"/>
      <c r="AR123" s="216" t="s">
        <v>83</v>
      </c>
      <c r="AT123" s="217" t="s">
        <v>74</v>
      </c>
      <c r="AU123" s="217" t="s">
        <v>83</v>
      </c>
      <c r="AY123" s="216" t="s">
        <v>137</v>
      </c>
      <c r="BK123" s="218">
        <f>SUM(BK124:BK201)</f>
        <v>0</v>
      </c>
    </row>
    <row r="124" s="2" customFormat="1" ht="33" customHeight="1">
      <c r="A124" s="38"/>
      <c r="B124" s="39"/>
      <c r="C124" s="221" t="s">
        <v>83</v>
      </c>
      <c r="D124" s="221" t="s">
        <v>139</v>
      </c>
      <c r="E124" s="222" t="s">
        <v>320</v>
      </c>
      <c r="F124" s="223" t="s">
        <v>321</v>
      </c>
      <c r="G124" s="224" t="s">
        <v>155</v>
      </c>
      <c r="H124" s="225">
        <v>18</v>
      </c>
      <c r="I124" s="226"/>
      <c r="J124" s="226"/>
      <c r="K124" s="227">
        <f>ROUND(P124*H124,2)</f>
        <v>0</v>
      </c>
      <c r="L124" s="223" t="s">
        <v>143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144</v>
      </c>
      <c r="AT124" s="233" t="s">
        <v>139</v>
      </c>
      <c r="AU124" s="233" t="s">
        <v>85</v>
      </c>
      <c r="AY124" s="17" t="s">
        <v>137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144</v>
      </c>
      <c r="BM124" s="233" t="s">
        <v>85</v>
      </c>
    </row>
    <row r="125" s="2" customFormat="1">
      <c r="A125" s="38"/>
      <c r="B125" s="39"/>
      <c r="C125" s="40"/>
      <c r="D125" s="235" t="s">
        <v>145</v>
      </c>
      <c r="E125" s="40"/>
      <c r="F125" s="236" t="s">
        <v>321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85</v>
      </c>
    </row>
    <row r="126" s="2" customFormat="1">
      <c r="A126" s="38"/>
      <c r="B126" s="39"/>
      <c r="C126" s="40"/>
      <c r="D126" s="240" t="s">
        <v>147</v>
      </c>
      <c r="E126" s="40"/>
      <c r="F126" s="241" t="s">
        <v>322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85</v>
      </c>
    </row>
    <row r="127" s="13" customFormat="1">
      <c r="A127" s="13"/>
      <c r="B127" s="242"/>
      <c r="C127" s="243"/>
      <c r="D127" s="235" t="s">
        <v>149</v>
      </c>
      <c r="E127" s="244" t="s">
        <v>1</v>
      </c>
      <c r="F127" s="245" t="s">
        <v>323</v>
      </c>
      <c r="G127" s="243"/>
      <c r="H127" s="244" t="s">
        <v>1</v>
      </c>
      <c r="I127" s="246"/>
      <c r="J127" s="246"/>
      <c r="K127" s="243"/>
      <c r="L127" s="243"/>
      <c r="M127" s="247"/>
      <c r="N127" s="248"/>
      <c r="O127" s="249"/>
      <c r="P127" s="249"/>
      <c r="Q127" s="249"/>
      <c r="R127" s="249"/>
      <c r="S127" s="249"/>
      <c r="T127" s="249"/>
      <c r="U127" s="249"/>
      <c r="V127" s="249"/>
      <c r="W127" s="249"/>
      <c r="X127" s="250"/>
      <c r="Y127" s="13"/>
      <c r="Z127" s="13"/>
      <c r="AA127" s="13"/>
      <c r="AB127" s="13"/>
      <c r="AC127" s="13"/>
      <c r="AD127" s="13"/>
      <c r="AE127" s="13"/>
      <c r="AT127" s="251" t="s">
        <v>149</v>
      </c>
      <c r="AU127" s="251" t="s">
        <v>85</v>
      </c>
      <c r="AV127" s="13" t="s">
        <v>83</v>
      </c>
      <c r="AW127" s="13" t="s">
        <v>5</v>
      </c>
      <c r="AX127" s="13" t="s">
        <v>75</v>
      </c>
      <c r="AY127" s="251" t="s">
        <v>137</v>
      </c>
    </row>
    <row r="128" s="14" customFormat="1">
      <c r="A128" s="14"/>
      <c r="B128" s="252"/>
      <c r="C128" s="253"/>
      <c r="D128" s="235" t="s">
        <v>149</v>
      </c>
      <c r="E128" s="254" t="s">
        <v>1</v>
      </c>
      <c r="F128" s="255" t="s">
        <v>324</v>
      </c>
      <c r="G128" s="253"/>
      <c r="H128" s="256">
        <v>18</v>
      </c>
      <c r="I128" s="257"/>
      <c r="J128" s="257"/>
      <c r="K128" s="253"/>
      <c r="L128" s="253"/>
      <c r="M128" s="258"/>
      <c r="N128" s="259"/>
      <c r="O128" s="260"/>
      <c r="P128" s="260"/>
      <c r="Q128" s="260"/>
      <c r="R128" s="260"/>
      <c r="S128" s="260"/>
      <c r="T128" s="260"/>
      <c r="U128" s="260"/>
      <c r="V128" s="260"/>
      <c r="W128" s="260"/>
      <c r="X128" s="261"/>
      <c r="Y128" s="14"/>
      <c r="Z128" s="14"/>
      <c r="AA128" s="14"/>
      <c r="AB128" s="14"/>
      <c r="AC128" s="14"/>
      <c r="AD128" s="14"/>
      <c r="AE128" s="14"/>
      <c r="AT128" s="262" t="s">
        <v>149</v>
      </c>
      <c r="AU128" s="262" t="s">
        <v>85</v>
      </c>
      <c r="AV128" s="14" t="s">
        <v>85</v>
      </c>
      <c r="AW128" s="14" t="s">
        <v>5</v>
      </c>
      <c r="AX128" s="14" t="s">
        <v>75</v>
      </c>
      <c r="AY128" s="262" t="s">
        <v>137</v>
      </c>
    </row>
    <row r="129" s="15" customFormat="1">
      <c r="A129" s="15"/>
      <c r="B129" s="263"/>
      <c r="C129" s="264"/>
      <c r="D129" s="235" t="s">
        <v>149</v>
      </c>
      <c r="E129" s="265" t="s">
        <v>1</v>
      </c>
      <c r="F129" s="266" t="s">
        <v>152</v>
      </c>
      <c r="G129" s="264"/>
      <c r="H129" s="267">
        <v>18</v>
      </c>
      <c r="I129" s="268"/>
      <c r="J129" s="268"/>
      <c r="K129" s="264"/>
      <c r="L129" s="264"/>
      <c r="M129" s="269"/>
      <c r="N129" s="270"/>
      <c r="O129" s="271"/>
      <c r="P129" s="271"/>
      <c r="Q129" s="271"/>
      <c r="R129" s="271"/>
      <c r="S129" s="271"/>
      <c r="T129" s="271"/>
      <c r="U129" s="271"/>
      <c r="V129" s="271"/>
      <c r="W129" s="271"/>
      <c r="X129" s="272"/>
      <c r="Y129" s="15"/>
      <c r="Z129" s="15"/>
      <c r="AA129" s="15"/>
      <c r="AB129" s="15"/>
      <c r="AC129" s="15"/>
      <c r="AD129" s="15"/>
      <c r="AE129" s="15"/>
      <c r="AT129" s="273" t="s">
        <v>149</v>
      </c>
      <c r="AU129" s="273" t="s">
        <v>85</v>
      </c>
      <c r="AV129" s="15" t="s">
        <v>144</v>
      </c>
      <c r="AW129" s="15" t="s">
        <v>5</v>
      </c>
      <c r="AX129" s="15" t="s">
        <v>83</v>
      </c>
      <c r="AY129" s="273" t="s">
        <v>137</v>
      </c>
    </row>
    <row r="130" s="2" customFormat="1" ht="33" customHeight="1">
      <c r="A130" s="38"/>
      <c r="B130" s="39"/>
      <c r="C130" s="221" t="s">
        <v>85</v>
      </c>
      <c r="D130" s="221" t="s">
        <v>139</v>
      </c>
      <c r="E130" s="222" t="s">
        <v>325</v>
      </c>
      <c r="F130" s="223" t="s">
        <v>326</v>
      </c>
      <c r="G130" s="224" t="s">
        <v>155</v>
      </c>
      <c r="H130" s="225">
        <v>468.10000000000002</v>
      </c>
      <c r="I130" s="226"/>
      <c r="J130" s="226"/>
      <c r="K130" s="227">
        <f>ROUND(P130*H130,2)</f>
        <v>0</v>
      </c>
      <c r="L130" s="223" t="s">
        <v>143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144</v>
      </c>
      <c r="AT130" s="233" t="s">
        <v>139</v>
      </c>
      <c r="AU130" s="233" t="s">
        <v>85</v>
      </c>
      <c r="AY130" s="17" t="s">
        <v>137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144</v>
      </c>
      <c r="BM130" s="233" t="s">
        <v>144</v>
      </c>
    </row>
    <row r="131" s="2" customFormat="1">
      <c r="A131" s="38"/>
      <c r="B131" s="39"/>
      <c r="C131" s="40"/>
      <c r="D131" s="235" t="s">
        <v>145</v>
      </c>
      <c r="E131" s="40"/>
      <c r="F131" s="236" t="s">
        <v>327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85</v>
      </c>
    </row>
    <row r="132" s="2" customFormat="1">
      <c r="A132" s="38"/>
      <c r="B132" s="39"/>
      <c r="C132" s="40"/>
      <c r="D132" s="240" t="s">
        <v>147</v>
      </c>
      <c r="E132" s="40"/>
      <c r="F132" s="241" t="s">
        <v>328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85</v>
      </c>
    </row>
    <row r="133" s="13" customFormat="1">
      <c r="A133" s="13"/>
      <c r="B133" s="242"/>
      <c r="C133" s="243"/>
      <c r="D133" s="235" t="s">
        <v>149</v>
      </c>
      <c r="E133" s="244" t="s">
        <v>1</v>
      </c>
      <c r="F133" s="245" t="s">
        <v>329</v>
      </c>
      <c r="G133" s="243"/>
      <c r="H133" s="244" t="s">
        <v>1</v>
      </c>
      <c r="I133" s="246"/>
      <c r="J133" s="246"/>
      <c r="K133" s="243"/>
      <c r="L133" s="243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3"/>
      <c r="Z133" s="13"/>
      <c r="AA133" s="13"/>
      <c r="AB133" s="13"/>
      <c r="AC133" s="13"/>
      <c r="AD133" s="13"/>
      <c r="AE133" s="13"/>
      <c r="AT133" s="251" t="s">
        <v>149</v>
      </c>
      <c r="AU133" s="251" t="s">
        <v>85</v>
      </c>
      <c r="AV133" s="13" t="s">
        <v>83</v>
      </c>
      <c r="AW133" s="13" t="s">
        <v>5</v>
      </c>
      <c r="AX133" s="13" t="s">
        <v>75</v>
      </c>
      <c r="AY133" s="251" t="s">
        <v>137</v>
      </c>
    </row>
    <row r="134" s="14" customFormat="1">
      <c r="A134" s="14"/>
      <c r="B134" s="252"/>
      <c r="C134" s="253"/>
      <c r="D134" s="235" t="s">
        <v>149</v>
      </c>
      <c r="E134" s="254" t="s">
        <v>1</v>
      </c>
      <c r="F134" s="255" t="s">
        <v>330</v>
      </c>
      <c r="G134" s="253"/>
      <c r="H134" s="256">
        <v>26.899999999999999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4"/>
      <c r="Z134" s="14"/>
      <c r="AA134" s="14"/>
      <c r="AB134" s="14"/>
      <c r="AC134" s="14"/>
      <c r="AD134" s="14"/>
      <c r="AE134" s="14"/>
      <c r="AT134" s="262" t="s">
        <v>149</v>
      </c>
      <c r="AU134" s="262" t="s">
        <v>85</v>
      </c>
      <c r="AV134" s="14" t="s">
        <v>85</v>
      </c>
      <c r="AW134" s="14" t="s">
        <v>5</v>
      </c>
      <c r="AX134" s="14" t="s">
        <v>75</v>
      </c>
      <c r="AY134" s="262" t="s">
        <v>137</v>
      </c>
    </row>
    <row r="135" s="13" customFormat="1">
      <c r="A135" s="13"/>
      <c r="B135" s="242"/>
      <c r="C135" s="243"/>
      <c r="D135" s="235" t="s">
        <v>149</v>
      </c>
      <c r="E135" s="244" t="s">
        <v>1</v>
      </c>
      <c r="F135" s="245" t="s">
        <v>331</v>
      </c>
      <c r="G135" s="243"/>
      <c r="H135" s="244" t="s">
        <v>1</v>
      </c>
      <c r="I135" s="246"/>
      <c r="J135" s="246"/>
      <c r="K135" s="243"/>
      <c r="L135" s="243"/>
      <c r="M135" s="247"/>
      <c r="N135" s="248"/>
      <c r="O135" s="249"/>
      <c r="P135" s="249"/>
      <c r="Q135" s="249"/>
      <c r="R135" s="249"/>
      <c r="S135" s="249"/>
      <c r="T135" s="249"/>
      <c r="U135" s="249"/>
      <c r="V135" s="249"/>
      <c r="W135" s="249"/>
      <c r="X135" s="250"/>
      <c r="Y135" s="13"/>
      <c r="Z135" s="13"/>
      <c r="AA135" s="13"/>
      <c r="AB135" s="13"/>
      <c r="AC135" s="13"/>
      <c r="AD135" s="13"/>
      <c r="AE135" s="13"/>
      <c r="AT135" s="251" t="s">
        <v>149</v>
      </c>
      <c r="AU135" s="251" t="s">
        <v>85</v>
      </c>
      <c r="AV135" s="13" t="s">
        <v>83</v>
      </c>
      <c r="AW135" s="13" t="s">
        <v>5</v>
      </c>
      <c r="AX135" s="13" t="s">
        <v>75</v>
      </c>
      <c r="AY135" s="251" t="s">
        <v>137</v>
      </c>
    </row>
    <row r="136" s="14" customFormat="1">
      <c r="A136" s="14"/>
      <c r="B136" s="252"/>
      <c r="C136" s="253"/>
      <c r="D136" s="235" t="s">
        <v>149</v>
      </c>
      <c r="E136" s="254" t="s">
        <v>1</v>
      </c>
      <c r="F136" s="255" t="s">
        <v>332</v>
      </c>
      <c r="G136" s="253"/>
      <c r="H136" s="256">
        <v>139.19999999999999</v>
      </c>
      <c r="I136" s="257"/>
      <c r="J136" s="257"/>
      <c r="K136" s="253"/>
      <c r="L136" s="253"/>
      <c r="M136" s="258"/>
      <c r="N136" s="259"/>
      <c r="O136" s="260"/>
      <c r="P136" s="260"/>
      <c r="Q136" s="260"/>
      <c r="R136" s="260"/>
      <c r="S136" s="260"/>
      <c r="T136" s="260"/>
      <c r="U136" s="260"/>
      <c r="V136" s="260"/>
      <c r="W136" s="260"/>
      <c r="X136" s="261"/>
      <c r="Y136" s="14"/>
      <c r="Z136" s="14"/>
      <c r="AA136" s="14"/>
      <c r="AB136" s="14"/>
      <c r="AC136" s="14"/>
      <c r="AD136" s="14"/>
      <c r="AE136" s="14"/>
      <c r="AT136" s="262" t="s">
        <v>149</v>
      </c>
      <c r="AU136" s="262" t="s">
        <v>85</v>
      </c>
      <c r="AV136" s="14" t="s">
        <v>85</v>
      </c>
      <c r="AW136" s="14" t="s">
        <v>5</v>
      </c>
      <c r="AX136" s="14" t="s">
        <v>75</v>
      </c>
      <c r="AY136" s="262" t="s">
        <v>137</v>
      </c>
    </row>
    <row r="137" s="13" customFormat="1">
      <c r="A137" s="13"/>
      <c r="B137" s="242"/>
      <c r="C137" s="243"/>
      <c r="D137" s="235" t="s">
        <v>149</v>
      </c>
      <c r="E137" s="244" t="s">
        <v>1</v>
      </c>
      <c r="F137" s="245" t="s">
        <v>333</v>
      </c>
      <c r="G137" s="243"/>
      <c r="H137" s="244" t="s">
        <v>1</v>
      </c>
      <c r="I137" s="246"/>
      <c r="J137" s="246"/>
      <c r="K137" s="243"/>
      <c r="L137" s="243"/>
      <c r="M137" s="247"/>
      <c r="N137" s="248"/>
      <c r="O137" s="249"/>
      <c r="P137" s="249"/>
      <c r="Q137" s="249"/>
      <c r="R137" s="249"/>
      <c r="S137" s="249"/>
      <c r="T137" s="249"/>
      <c r="U137" s="249"/>
      <c r="V137" s="249"/>
      <c r="W137" s="249"/>
      <c r="X137" s="250"/>
      <c r="Y137" s="13"/>
      <c r="Z137" s="13"/>
      <c r="AA137" s="13"/>
      <c r="AB137" s="13"/>
      <c r="AC137" s="13"/>
      <c r="AD137" s="13"/>
      <c r="AE137" s="13"/>
      <c r="AT137" s="251" t="s">
        <v>149</v>
      </c>
      <c r="AU137" s="251" t="s">
        <v>85</v>
      </c>
      <c r="AV137" s="13" t="s">
        <v>83</v>
      </c>
      <c r="AW137" s="13" t="s">
        <v>5</v>
      </c>
      <c r="AX137" s="13" t="s">
        <v>75</v>
      </c>
      <c r="AY137" s="251" t="s">
        <v>137</v>
      </c>
    </row>
    <row r="138" s="14" customFormat="1">
      <c r="A138" s="14"/>
      <c r="B138" s="252"/>
      <c r="C138" s="253"/>
      <c r="D138" s="235" t="s">
        <v>149</v>
      </c>
      <c r="E138" s="254" t="s">
        <v>1</v>
      </c>
      <c r="F138" s="255" t="s">
        <v>334</v>
      </c>
      <c r="G138" s="253"/>
      <c r="H138" s="256">
        <v>240</v>
      </c>
      <c r="I138" s="257"/>
      <c r="J138" s="257"/>
      <c r="K138" s="253"/>
      <c r="L138" s="253"/>
      <c r="M138" s="258"/>
      <c r="N138" s="259"/>
      <c r="O138" s="260"/>
      <c r="P138" s="260"/>
      <c r="Q138" s="260"/>
      <c r="R138" s="260"/>
      <c r="S138" s="260"/>
      <c r="T138" s="260"/>
      <c r="U138" s="260"/>
      <c r="V138" s="260"/>
      <c r="W138" s="260"/>
      <c r="X138" s="261"/>
      <c r="Y138" s="14"/>
      <c r="Z138" s="14"/>
      <c r="AA138" s="14"/>
      <c r="AB138" s="14"/>
      <c r="AC138" s="14"/>
      <c r="AD138" s="14"/>
      <c r="AE138" s="14"/>
      <c r="AT138" s="262" t="s">
        <v>149</v>
      </c>
      <c r="AU138" s="262" t="s">
        <v>85</v>
      </c>
      <c r="AV138" s="14" t="s">
        <v>85</v>
      </c>
      <c r="AW138" s="14" t="s">
        <v>5</v>
      </c>
      <c r="AX138" s="14" t="s">
        <v>75</v>
      </c>
      <c r="AY138" s="262" t="s">
        <v>137</v>
      </c>
    </row>
    <row r="139" s="13" customFormat="1">
      <c r="A139" s="13"/>
      <c r="B139" s="242"/>
      <c r="C139" s="243"/>
      <c r="D139" s="235" t="s">
        <v>149</v>
      </c>
      <c r="E139" s="244" t="s">
        <v>1</v>
      </c>
      <c r="F139" s="245" t="s">
        <v>335</v>
      </c>
      <c r="G139" s="243"/>
      <c r="H139" s="244" t="s">
        <v>1</v>
      </c>
      <c r="I139" s="246"/>
      <c r="J139" s="246"/>
      <c r="K139" s="243"/>
      <c r="L139" s="243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149</v>
      </c>
      <c r="AU139" s="251" t="s">
        <v>85</v>
      </c>
      <c r="AV139" s="13" t="s">
        <v>83</v>
      </c>
      <c r="AW139" s="13" t="s">
        <v>5</v>
      </c>
      <c r="AX139" s="13" t="s">
        <v>75</v>
      </c>
      <c r="AY139" s="251" t="s">
        <v>137</v>
      </c>
    </row>
    <row r="140" s="14" customFormat="1">
      <c r="A140" s="14"/>
      <c r="B140" s="252"/>
      <c r="C140" s="253"/>
      <c r="D140" s="235" t="s">
        <v>149</v>
      </c>
      <c r="E140" s="254" t="s">
        <v>1</v>
      </c>
      <c r="F140" s="255" t="s">
        <v>336</v>
      </c>
      <c r="G140" s="253"/>
      <c r="H140" s="256">
        <v>62</v>
      </c>
      <c r="I140" s="257"/>
      <c r="J140" s="257"/>
      <c r="K140" s="253"/>
      <c r="L140" s="253"/>
      <c r="M140" s="258"/>
      <c r="N140" s="259"/>
      <c r="O140" s="260"/>
      <c r="P140" s="260"/>
      <c r="Q140" s="260"/>
      <c r="R140" s="260"/>
      <c r="S140" s="260"/>
      <c r="T140" s="260"/>
      <c r="U140" s="260"/>
      <c r="V140" s="260"/>
      <c r="W140" s="260"/>
      <c r="X140" s="261"/>
      <c r="Y140" s="14"/>
      <c r="Z140" s="14"/>
      <c r="AA140" s="14"/>
      <c r="AB140" s="14"/>
      <c r="AC140" s="14"/>
      <c r="AD140" s="14"/>
      <c r="AE140" s="14"/>
      <c r="AT140" s="262" t="s">
        <v>149</v>
      </c>
      <c r="AU140" s="262" t="s">
        <v>85</v>
      </c>
      <c r="AV140" s="14" t="s">
        <v>85</v>
      </c>
      <c r="AW140" s="14" t="s">
        <v>5</v>
      </c>
      <c r="AX140" s="14" t="s">
        <v>75</v>
      </c>
      <c r="AY140" s="262" t="s">
        <v>137</v>
      </c>
    </row>
    <row r="141" s="15" customFormat="1">
      <c r="A141" s="15"/>
      <c r="B141" s="263"/>
      <c r="C141" s="264"/>
      <c r="D141" s="235" t="s">
        <v>149</v>
      </c>
      <c r="E141" s="265" t="s">
        <v>1</v>
      </c>
      <c r="F141" s="266" t="s">
        <v>152</v>
      </c>
      <c r="G141" s="264"/>
      <c r="H141" s="267">
        <v>468.10000000000002</v>
      </c>
      <c r="I141" s="268"/>
      <c r="J141" s="268"/>
      <c r="K141" s="264"/>
      <c r="L141" s="264"/>
      <c r="M141" s="269"/>
      <c r="N141" s="270"/>
      <c r="O141" s="271"/>
      <c r="P141" s="271"/>
      <c r="Q141" s="271"/>
      <c r="R141" s="271"/>
      <c r="S141" s="271"/>
      <c r="T141" s="271"/>
      <c r="U141" s="271"/>
      <c r="V141" s="271"/>
      <c r="W141" s="271"/>
      <c r="X141" s="272"/>
      <c r="Y141" s="15"/>
      <c r="Z141" s="15"/>
      <c r="AA141" s="15"/>
      <c r="AB141" s="15"/>
      <c r="AC141" s="15"/>
      <c r="AD141" s="15"/>
      <c r="AE141" s="15"/>
      <c r="AT141" s="273" t="s">
        <v>149</v>
      </c>
      <c r="AU141" s="273" t="s">
        <v>85</v>
      </c>
      <c r="AV141" s="15" t="s">
        <v>144</v>
      </c>
      <c r="AW141" s="15" t="s">
        <v>5</v>
      </c>
      <c r="AX141" s="15" t="s">
        <v>83</v>
      </c>
      <c r="AY141" s="273" t="s">
        <v>137</v>
      </c>
    </row>
    <row r="142" s="2" customFormat="1" ht="37.8" customHeight="1">
      <c r="A142" s="38"/>
      <c r="B142" s="39"/>
      <c r="C142" s="221" t="s">
        <v>162</v>
      </c>
      <c r="D142" s="221" t="s">
        <v>139</v>
      </c>
      <c r="E142" s="222" t="s">
        <v>337</v>
      </c>
      <c r="F142" s="223" t="s">
        <v>338</v>
      </c>
      <c r="G142" s="224" t="s">
        <v>155</v>
      </c>
      <c r="H142" s="225">
        <v>244.40000000000001</v>
      </c>
      <c r="I142" s="226"/>
      <c r="J142" s="226"/>
      <c r="K142" s="227">
        <f>ROUND(P142*H142,2)</f>
        <v>0</v>
      </c>
      <c r="L142" s="223" t="s">
        <v>143</v>
      </c>
      <c r="M142" s="44"/>
      <c r="N142" s="228" t="s">
        <v>1</v>
      </c>
      <c r="O142" s="229" t="s">
        <v>38</v>
      </c>
      <c r="P142" s="230">
        <f>I142+J142</f>
        <v>0</v>
      </c>
      <c r="Q142" s="230">
        <f>ROUND(I142*H142,2)</f>
        <v>0</v>
      </c>
      <c r="R142" s="230">
        <f>ROUND(J142*H142,2)</f>
        <v>0</v>
      </c>
      <c r="S142" s="91"/>
      <c r="T142" s="231">
        <f>S142*H142</f>
        <v>0</v>
      </c>
      <c r="U142" s="231">
        <v>0</v>
      </c>
      <c r="V142" s="231">
        <f>U142*H142</f>
        <v>0</v>
      </c>
      <c r="W142" s="231">
        <v>0</v>
      </c>
      <c r="X142" s="232">
        <f>W142*H142</f>
        <v>0</v>
      </c>
      <c r="Y142" s="38"/>
      <c r="Z142" s="38"/>
      <c r="AA142" s="38"/>
      <c r="AB142" s="38"/>
      <c r="AC142" s="38"/>
      <c r="AD142" s="38"/>
      <c r="AE142" s="38"/>
      <c r="AR142" s="233" t="s">
        <v>144</v>
      </c>
      <c r="AT142" s="233" t="s">
        <v>139</v>
      </c>
      <c r="AU142" s="233" t="s">
        <v>85</v>
      </c>
      <c r="AY142" s="17" t="s">
        <v>137</v>
      </c>
      <c r="BE142" s="234">
        <f>IF(O142="základní",K142,0)</f>
        <v>0</v>
      </c>
      <c r="BF142" s="234">
        <f>IF(O142="snížená",K142,0)</f>
        <v>0</v>
      </c>
      <c r="BG142" s="234">
        <f>IF(O142="zákl. přenesená",K142,0)</f>
        <v>0</v>
      </c>
      <c r="BH142" s="234">
        <f>IF(O142="sníž. přenesená",K142,0)</f>
        <v>0</v>
      </c>
      <c r="BI142" s="234">
        <f>IF(O142="nulová",K142,0)</f>
        <v>0</v>
      </c>
      <c r="BJ142" s="17" t="s">
        <v>83</v>
      </c>
      <c r="BK142" s="234">
        <f>ROUND(P142*H142,2)</f>
        <v>0</v>
      </c>
      <c r="BL142" s="17" t="s">
        <v>144</v>
      </c>
      <c r="BM142" s="233" t="s">
        <v>165</v>
      </c>
    </row>
    <row r="143" s="2" customFormat="1">
      <c r="A143" s="38"/>
      <c r="B143" s="39"/>
      <c r="C143" s="40"/>
      <c r="D143" s="235" t="s">
        <v>145</v>
      </c>
      <c r="E143" s="40"/>
      <c r="F143" s="236" t="s">
        <v>339</v>
      </c>
      <c r="G143" s="40"/>
      <c r="H143" s="40"/>
      <c r="I143" s="237"/>
      <c r="J143" s="237"/>
      <c r="K143" s="40"/>
      <c r="L143" s="40"/>
      <c r="M143" s="44"/>
      <c r="N143" s="238"/>
      <c r="O143" s="239"/>
      <c r="P143" s="91"/>
      <c r="Q143" s="91"/>
      <c r="R143" s="91"/>
      <c r="S143" s="91"/>
      <c r="T143" s="91"/>
      <c r="U143" s="91"/>
      <c r="V143" s="91"/>
      <c r="W143" s="91"/>
      <c r="X143" s="92"/>
      <c r="Y143" s="38"/>
      <c r="Z143" s="38"/>
      <c r="AA143" s="38"/>
      <c r="AB143" s="38"/>
      <c r="AC143" s="38"/>
      <c r="AD143" s="38"/>
      <c r="AE143" s="38"/>
      <c r="AT143" s="17" t="s">
        <v>145</v>
      </c>
      <c r="AU143" s="17" t="s">
        <v>85</v>
      </c>
    </row>
    <row r="144" s="2" customFormat="1">
      <c r="A144" s="38"/>
      <c r="B144" s="39"/>
      <c r="C144" s="40"/>
      <c r="D144" s="240" t="s">
        <v>147</v>
      </c>
      <c r="E144" s="40"/>
      <c r="F144" s="241" t="s">
        <v>340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85</v>
      </c>
    </row>
    <row r="145" s="13" customFormat="1">
      <c r="A145" s="13"/>
      <c r="B145" s="242"/>
      <c r="C145" s="243"/>
      <c r="D145" s="235" t="s">
        <v>149</v>
      </c>
      <c r="E145" s="244" t="s">
        <v>1</v>
      </c>
      <c r="F145" s="245" t="s">
        <v>341</v>
      </c>
      <c r="G145" s="243"/>
      <c r="H145" s="244" t="s">
        <v>1</v>
      </c>
      <c r="I145" s="246"/>
      <c r="J145" s="246"/>
      <c r="K145" s="243"/>
      <c r="L145" s="243"/>
      <c r="M145" s="247"/>
      <c r="N145" s="248"/>
      <c r="O145" s="249"/>
      <c r="P145" s="249"/>
      <c r="Q145" s="249"/>
      <c r="R145" s="249"/>
      <c r="S145" s="249"/>
      <c r="T145" s="249"/>
      <c r="U145" s="249"/>
      <c r="V145" s="249"/>
      <c r="W145" s="249"/>
      <c r="X145" s="250"/>
      <c r="Y145" s="13"/>
      <c r="Z145" s="13"/>
      <c r="AA145" s="13"/>
      <c r="AB145" s="13"/>
      <c r="AC145" s="13"/>
      <c r="AD145" s="13"/>
      <c r="AE145" s="13"/>
      <c r="AT145" s="251" t="s">
        <v>149</v>
      </c>
      <c r="AU145" s="251" t="s">
        <v>85</v>
      </c>
      <c r="AV145" s="13" t="s">
        <v>83</v>
      </c>
      <c r="AW145" s="13" t="s">
        <v>5</v>
      </c>
      <c r="AX145" s="13" t="s">
        <v>75</v>
      </c>
      <c r="AY145" s="251" t="s">
        <v>137</v>
      </c>
    </row>
    <row r="146" s="14" customFormat="1">
      <c r="A146" s="14"/>
      <c r="B146" s="252"/>
      <c r="C146" s="253"/>
      <c r="D146" s="235" t="s">
        <v>149</v>
      </c>
      <c r="E146" s="254" t="s">
        <v>1</v>
      </c>
      <c r="F146" s="255" t="s">
        <v>342</v>
      </c>
      <c r="G146" s="253"/>
      <c r="H146" s="256">
        <v>244.40000000000001</v>
      </c>
      <c r="I146" s="257"/>
      <c r="J146" s="257"/>
      <c r="K146" s="253"/>
      <c r="L146" s="253"/>
      <c r="M146" s="258"/>
      <c r="N146" s="259"/>
      <c r="O146" s="260"/>
      <c r="P146" s="260"/>
      <c r="Q146" s="260"/>
      <c r="R146" s="260"/>
      <c r="S146" s="260"/>
      <c r="T146" s="260"/>
      <c r="U146" s="260"/>
      <c r="V146" s="260"/>
      <c r="W146" s="260"/>
      <c r="X146" s="261"/>
      <c r="Y146" s="14"/>
      <c r="Z146" s="14"/>
      <c r="AA146" s="14"/>
      <c r="AB146" s="14"/>
      <c r="AC146" s="14"/>
      <c r="AD146" s="14"/>
      <c r="AE146" s="14"/>
      <c r="AT146" s="262" t="s">
        <v>149</v>
      </c>
      <c r="AU146" s="262" t="s">
        <v>85</v>
      </c>
      <c r="AV146" s="14" t="s">
        <v>85</v>
      </c>
      <c r="AW146" s="14" t="s">
        <v>5</v>
      </c>
      <c r="AX146" s="14" t="s">
        <v>75</v>
      </c>
      <c r="AY146" s="262" t="s">
        <v>137</v>
      </c>
    </row>
    <row r="147" s="15" customFormat="1">
      <c r="A147" s="15"/>
      <c r="B147" s="263"/>
      <c r="C147" s="264"/>
      <c r="D147" s="235" t="s">
        <v>149</v>
      </c>
      <c r="E147" s="265" t="s">
        <v>1</v>
      </c>
      <c r="F147" s="266" t="s">
        <v>152</v>
      </c>
      <c r="G147" s="264"/>
      <c r="H147" s="267">
        <v>244.40000000000001</v>
      </c>
      <c r="I147" s="268"/>
      <c r="J147" s="268"/>
      <c r="K147" s="264"/>
      <c r="L147" s="264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5"/>
      <c r="Z147" s="15"/>
      <c r="AA147" s="15"/>
      <c r="AB147" s="15"/>
      <c r="AC147" s="15"/>
      <c r="AD147" s="15"/>
      <c r="AE147" s="15"/>
      <c r="AT147" s="273" t="s">
        <v>149</v>
      </c>
      <c r="AU147" s="273" t="s">
        <v>85</v>
      </c>
      <c r="AV147" s="15" t="s">
        <v>144</v>
      </c>
      <c r="AW147" s="15" t="s">
        <v>5</v>
      </c>
      <c r="AX147" s="15" t="s">
        <v>83</v>
      </c>
      <c r="AY147" s="273" t="s">
        <v>137</v>
      </c>
    </row>
    <row r="148" s="2" customFormat="1" ht="37.8" customHeight="1">
      <c r="A148" s="38"/>
      <c r="B148" s="39"/>
      <c r="C148" s="221" t="s">
        <v>144</v>
      </c>
      <c r="D148" s="221" t="s">
        <v>139</v>
      </c>
      <c r="E148" s="222" t="s">
        <v>163</v>
      </c>
      <c r="F148" s="223" t="s">
        <v>164</v>
      </c>
      <c r="G148" s="224" t="s">
        <v>155</v>
      </c>
      <c r="H148" s="225">
        <v>712.5</v>
      </c>
      <c r="I148" s="226"/>
      <c r="J148" s="226"/>
      <c r="K148" s="227">
        <f>ROUND(P148*H148,2)</f>
        <v>0</v>
      </c>
      <c r="L148" s="223" t="s">
        <v>143</v>
      </c>
      <c r="M148" s="44"/>
      <c r="N148" s="228" t="s">
        <v>1</v>
      </c>
      <c r="O148" s="229" t="s">
        <v>38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1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8"/>
      <c r="Z148" s="38"/>
      <c r="AA148" s="38"/>
      <c r="AB148" s="38"/>
      <c r="AC148" s="38"/>
      <c r="AD148" s="38"/>
      <c r="AE148" s="38"/>
      <c r="AR148" s="233" t="s">
        <v>144</v>
      </c>
      <c r="AT148" s="233" t="s">
        <v>139</v>
      </c>
      <c r="AU148" s="233" t="s">
        <v>85</v>
      </c>
      <c r="AY148" s="17" t="s">
        <v>137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7" t="s">
        <v>83</v>
      </c>
      <c r="BK148" s="234">
        <f>ROUND(P148*H148,2)</f>
        <v>0</v>
      </c>
      <c r="BL148" s="17" t="s">
        <v>144</v>
      </c>
      <c r="BM148" s="233" t="s">
        <v>171</v>
      </c>
    </row>
    <row r="149" s="2" customFormat="1">
      <c r="A149" s="38"/>
      <c r="B149" s="39"/>
      <c r="C149" s="40"/>
      <c r="D149" s="235" t="s">
        <v>145</v>
      </c>
      <c r="E149" s="40"/>
      <c r="F149" s="236" t="s">
        <v>164</v>
      </c>
      <c r="G149" s="40"/>
      <c r="H149" s="40"/>
      <c r="I149" s="237"/>
      <c r="J149" s="237"/>
      <c r="K149" s="40"/>
      <c r="L149" s="40"/>
      <c r="M149" s="44"/>
      <c r="N149" s="238"/>
      <c r="O149" s="239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85</v>
      </c>
    </row>
    <row r="150" s="2" customFormat="1">
      <c r="A150" s="38"/>
      <c r="B150" s="39"/>
      <c r="C150" s="40"/>
      <c r="D150" s="240" t="s">
        <v>147</v>
      </c>
      <c r="E150" s="40"/>
      <c r="F150" s="241" t="s">
        <v>166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85</v>
      </c>
    </row>
    <row r="151" s="13" customFormat="1">
      <c r="A151" s="13"/>
      <c r="B151" s="242"/>
      <c r="C151" s="243"/>
      <c r="D151" s="235" t="s">
        <v>149</v>
      </c>
      <c r="E151" s="244" t="s">
        <v>1</v>
      </c>
      <c r="F151" s="245" t="s">
        <v>341</v>
      </c>
      <c r="G151" s="243"/>
      <c r="H151" s="244" t="s">
        <v>1</v>
      </c>
      <c r="I151" s="246"/>
      <c r="J151" s="246"/>
      <c r="K151" s="243"/>
      <c r="L151" s="243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3"/>
      <c r="Z151" s="13"/>
      <c r="AA151" s="13"/>
      <c r="AB151" s="13"/>
      <c r="AC151" s="13"/>
      <c r="AD151" s="13"/>
      <c r="AE151" s="13"/>
      <c r="AT151" s="251" t="s">
        <v>149</v>
      </c>
      <c r="AU151" s="251" t="s">
        <v>85</v>
      </c>
      <c r="AV151" s="13" t="s">
        <v>83</v>
      </c>
      <c r="AW151" s="13" t="s">
        <v>5</v>
      </c>
      <c r="AX151" s="13" t="s">
        <v>75</v>
      </c>
      <c r="AY151" s="251" t="s">
        <v>137</v>
      </c>
    </row>
    <row r="152" s="14" customFormat="1">
      <c r="A152" s="14"/>
      <c r="B152" s="252"/>
      <c r="C152" s="253"/>
      <c r="D152" s="235" t="s">
        <v>149</v>
      </c>
      <c r="E152" s="254" t="s">
        <v>1</v>
      </c>
      <c r="F152" s="255" t="s">
        <v>342</v>
      </c>
      <c r="G152" s="253"/>
      <c r="H152" s="256">
        <v>244.40000000000001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Y152" s="14"/>
      <c r="Z152" s="14"/>
      <c r="AA152" s="14"/>
      <c r="AB152" s="14"/>
      <c r="AC152" s="14"/>
      <c r="AD152" s="14"/>
      <c r="AE152" s="14"/>
      <c r="AT152" s="262" t="s">
        <v>149</v>
      </c>
      <c r="AU152" s="262" t="s">
        <v>85</v>
      </c>
      <c r="AV152" s="14" t="s">
        <v>85</v>
      </c>
      <c r="AW152" s="14" t="s">
        <v>5</v>
      </c>
      <c r="AX152" s="14" t="s">
        <v>75</v>
      </c>
      <c r="AY152" s="262" t="s">
        <v>137</v>
      </c>
    </row>
    <row r="153" s="13" customFormat="1">
      <c r="A153" s="13"/>
      <c r="B153" s="242"/>
      <c r="C153" s="243"/>
      <c r="D153" s="235" t="s">
        <v>149</v>
      </c>
      <c r="E153" s="244" t="s">
        <v>1</v>
      </c>
      <c r="F153" s="245" t="s">
        <v>329</v>
      </c>
      <c r="G153" s="243"/>
      <c r="H153" s="244" t="s">
        <v>1</v>
      </c>
      <c r="I153" s="246"/>
      <c r="J153" s="246"/>
      <c r="K153" s="243"/>
      <c r="L153" s="243"/>
      <c r="M153" s="247"/>
      <c r="N153" s="248"/>
      <c r="O153" s="249"/>
      <c r="P153" s="249"/>
      <c r="Q153" s="249"/>
      <c r="R153" s="249"/>
      <c r="S153" s="249"/>
      <c r="T153" s="249"/>
      <c r="U153" s="249"/>
      <c r="V153" s="249"/>
      <c r="W153" s="249"/>
      <c r="X153" s="250"/>
      <c r="Y153" s="13"/>
      <c r="Z153" s="13"/>
      <c r="AA153" s="13"/>
      <c r="AB153" s="13"/>
      <c r="AC153" s="13"/>
      <c r="AD153" s="13"/>
      <c r="AE153" s="13"/>
      <c r="AT153" s="251" t="s">
        <v>149</v>
      </c>
      <c r="AU153" s="251" t="s">
        <v>85</v>
      </c>
      <c r="AV153" s="13" t="s">
        <v>83</v>
      </c>
      <c r="AW153" s="13" t="s">
        <v>5</v>
      </c>
      <c r="AX153" s="13" t="s">
        <v>75</v>
      </c>
      <c r="AY153" s="251" t="s">
        <v>137</v>
      </c>
    </row>
    <row r="154" s="14" customFormat="1">
      <c r="A154" s="14"/>
      <c r="B154" s="252"/>
      <c r="C154" s="253"/>
      <c r="D154" s="235" t="s">
        <v>149</v>
      </c>
      <c r="E154" s="254" t="s">
        <v>1</v>
      </c>
      <c r="F154" s="255" t="s">
        <v>330</v>
      </c>
      <c r="G154" s="253"/>
      <c r="H154" s="256">
        <v>26.899999999999999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Y154" s="14"/>
      <c r="Z154" s="14"/>
      <c r="AA154" s="14"/>
      <c r="AB154" s="14"/>
      <c r="AC154" s="14"/>
      <c r="AD154" s="14"/>
      <c r="AE154" s="14"/>
      <c r="AT154" s="262" t="s">
        <v>149</v>
      </c>
      <c r="AU154" s="262" t="s">
        <v>85</v>
      </c>
      <c r="AV154" s="14" t="s">
        <v>85</v>
      </c>
      <c r="AW154" s="14" t="s">
        <v>5</v>
      </c>
      <c r="AX154" s="14" t="s">
        <v>75</v>
      </c>
      <c r="AY154" s="262" t="s">
        <v>137</v>
      </c>
    </row>
    <row r="155" s="13" customFormat="1">
      <c r="A155" s="13"/>
      <c r="B155" s="242"/>
      <c r="C155" s="243"/>
      <c r="D155" s="235" t="s">
        <v>149</v>
      </c>
      <c r="E155" s="244" t="s">
        <v>1</v>
      </c>
      <c r="F155" s="245" t="s">
        <v>331</v>
      </c>
      <c r="G155" s="243"/>
      <c r="H155" s="244" t="s">
        <v>1</v>
      </c>
      <c r="I155" s="246"/>
      <c r="J155" s="246"/>
      <c r="K155" s="243"/>
      <c r="L155" s="243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3"/>
      <c r="Z155" s="13"/>
      <c r="AA155" s="13"/>
      <c r="AB155" s="13"/>
      <c r="AC155" s="13"/>
      <c r="AD155" s="13"/>
      <c r="AE155" s="13"/>
      <c r="AT155" s="251" t="s">
        <v>149</v>
      </c>
      <c r="AU155" s="251" t="s">
        <v>85</v>
      </c>
      <c r="AV155" s="13" t="s">
        <v>83</v>
      </c>
      <c r="AW155" s="13" t="s">
        <v>5</v>
      </c>
      <c r="AX155" s="13" t="s">
        <v>75</v>
      </c>
      <c r="AY155" s="251" t="s">
        <v>137</v>
      </c>
    </row>
    <row r="156" s="14" customFormat="1">
      <c r="A156" s="14"/>
      <c r="B156" s="252"/>
      <c r="C156" s="253"/>
      <c r="D156" s="235" t="s">
        <v>149</v>
      </c>
      <c r="E156" s="254" t="s">
        <v>1</v>
      </c>
      <c r="F156" s="255" t="s">
        <v>332</v>
      </c>
      <c r="G156" s="253"/>
      <c r="H156" s="256">
        <v>139.19999999999999</v>
      </c>
      <c r="I156" s="257"/>
      <c r="J156" s="257"/>
      <c r="K156" s="253"/>
      <c r="L156" s="253"/>
      <c r="M156" s="258"/>
      <c r="N156" s="259"/>
      <c r="O156" s="260"/>
      <c r="P156" s="260"/>
      <c r="Q156" s="260"/>
      <c r="R156" s="260"/>
      <c r="S156" s="260"/>
      <c r="T156" s="260"/>
      <c r="U156" s="260"/>
      <c r="V156" s="260"/>
      <c r="W156" s="260"/>
      <c r="X156" s="261"/>
      <c r="Y156" s="14"/>
      <c r="Z156" s="14"/>
      <c r="AA156" s="14"/>
      <c r="AB156" s="14"/>
      <c r="AC156" s="14"/>
      <c r="AD156" s="14"/>
      <c r="AE156" s="14"/>
      <c r="AT156" s="262" t="s">
        <v>149</v>
      </c>
      <c r="AU156" s="262" t="s">
        <v>85</v>
      </c>
      <c r="AV156" s="14" t="s">
        <v>85</v>
      </c>
      <c r="AW156" s="14" t="s">
        <v>5</v>
      </c>
      <c r="AX156" s="14" t="s">
        <v>75</v>
      </c>
      <c r="AY156" s="262" t="s">
        <v>137</v>
      </c>
    </row>
    <row r="157" s="13" customFormat="1">
      <c r="A157" s="13"/>
      <c r="B157" s="242"/>
      <c r="C157" s="243"/>
      <c r="D157" s="235" t="s">
        <v>149</v>
      </c>
      <c r="E157" s="244" t="s">
        <v>1</v>
      </c>
      <c r="F157" s="245" t="s">
        <v>333</v>
      </c>
      <c r="G157" s="243"/>
      <c r="H157" s="244" t="s">
        <v>1</v>
      </c>
      <c r="I157" s="246"/>
      <c r="J157" s="246"/>
      <c r="K157" s="243"/>
      <c r="L157" s="243"/>
      <c r="M157" s="247"/>
      <c r="N157" s="248"/>
      <c r="O157" s="249"/>
      <c r="P157" s="249"/>
      <c r="Q157" s="249"/>
      <c r="R157" s="249"/>
      <c r="S157" s="249"/>
      <c r="T157" s="249"/>
      <c r="U157" s="249"/>
      <c r="V157" s="249"/>
      <c r="W157" s="249"/>
      <c r="X157" s="250"/>
      <c r="Y157" s="13"/>
      <c r="Z157" s="13"/>
      <c r="AA157" s="13"/>
      <c r="AB157" s="13"/>
      <c r="AC157" s="13"/>
      <c r="AD157" s="13"/>
      <c r="AE157" s="13"/>
      <c r="AT157" s="251" t="s">
        <v>149</v>
      </c>
      <c r="AU157" s="251" t="s">
        <v>85</v>
      </c>
      <c r="AV157" s="13" t="s">
        <v>83</v>
      </c>
      <c r="AW157" s="13" t="s">
        <v>5</v>
      </c>
      <c r="AX157" s="13" t="s">
        <v>75</v>
      </c>
      <c r="AY157" s="251" t="s">
        <v>137</v>
      </c>
    </row>
    <row r="158" s="14" customFormat="1">
      <c r="A158" s="14"/>
      <c r="B158" s="252"/>
      <c r="C158" s="253"/>
      <c r="D158" s="235" t="s">
        <v>149</v>
      </c>
      <c r="E158" s="254" t="s">
        <v>1</v>
      </c>
      <c r="F158" s="255" t="s">
        <v>334</v>
      </c>
      <c r="G158" s="253"/>
      <c r="H158" s="256">
        <v>240</v>
      </c>
      <c r="I158" s="257"/>
      <c r="J158" s="257"/>
      <c r="K158" s="253"/>
      <c r="L158" s="253"/>
      <c r="M158" s="258"/>
      <c r="N158" s="259"/>
      <c r="O158" s="260"/>
      <c r="P158" s="260"/>
      <c r="Q158" s="260"/>
      <c r="R158" s="260"/>
      <c r="S158" s="260"/>
      <c r="T158" s="260"/>
      <c r="U158" s="260"/>
      <c r="V158" s="260"/>
      <c r="W158" s="260"/>
      <c r="X158" s="261"/>
      <c r="Y158" s="14"/>
      <c r="Z158" s="14"/>
      <c r="AA158" s="14"/>
      <c r="AB158" s="14"/>
      <c r="AC158" s="14"/>
      <c r="AD158" s="14"/>
      <c r="AE158" s="14"/>
      <c r="AT158" s="262" t="s">
        <v>149</v>
      </c>
      <c r="AU158" s="262" t="s">
        <v>85</v>
      </c>
      <c r="AV158" s="14" t="s">
        <v>85</v>
      </c>
      <c r="AW158" s="14" t="s">
        <v>5</v>
      </c>
      <c r="AX158" s="14" t="s">
        <v>75</v>
      </c>
      <c r="AY158" s="262" t="s">
        <v>137</v>
      </c>
    </row>
    <row r="159" s="13" customFormat="1">
      <c r="A159" s="13"/>
      <c r="B159" s="242"/>
      <c r="C159" s="243"/>
      <c r="D159" s="235" t="s">
        <v>149</v>
      </c>
      <c r="E159" s="244" t="s">
        <v>1</v>
      </c>
      <c r="F159" s="245" t="s">
        <v>335</v>
      </c>
      <c r="G159" s="243"/>
      <c r="H159" s="244" t="s">
        <v>1</v>
      </c>
      <c r="I159" s="246"/>
      <c r="J159" s="246"/>
      <c r="K159" s="243"/>
      <c r="L159" s="243"/>
      <c r="M159" s="247"/>
      <c r="N159" s="248"/>
      <c r="O159" s="249"/>
      <c r="P159" s="249"/>
      <c r="Q159" s="249"/>
      <c r="R159" s="249"/>
      <c r="S159" s="249"/>
      <c r="T159" s="249"/>
      <c r="U159" s="249"/>
      <c r="V159" s="249"/>
      <c r="W159" s="249"/>
      <c r="X159" s="250"/>
      <c r="Y159" s="13"/>
      <c r="Z159" s="13"/>
      <c r="AA159" s="13"/>
      <c r="AB159" s="13"/>
      <c r="AC159" s="13"/>
      <c r="AD159" s="13"/>
      <c r="AE159" s="13"/>
      <c r="AT159" s="251" t="s">
        <v>149</v>
      </c>
      <c r="AU159" s="251" t="s">
        <v>85</v>
      </c>
      <c r="AV159" s="13" t="s">
        <v>83</v>
      </c>
      <c r="AW159" s="13" t="s">
        <v>5</v>
      </c>
      <c r="AX159" s="13" t="s">
        <v>75</v>
      </c>
      <c r="AY159" s="251" t="s">
        <v>137</v>
      </c>
    </row>
    <row r="160" s="14" customFormat="1">
      <c r="A160" s="14"/>
      <c r="B160" s="252"/>
      <c r="C160" s="253"/>
      <c r="D160" s="235" t="s">
        <v>149</v>
      </c>
      <c r="E160" s="254" t="s">
        <v>1</v>
      </c>
      <c r="F160" s="255" t="s">
        <v>336</v>
      </c>
      <c r="G160" s="253"/>
      <c r="H160" s="256">
        <v>62</v>
      </c>
      <c r="I160" s="257"/>
      <c r="J160" s="257"/>
      <c r="K160" s="253"/>
      <c r="L160" s="253"/>
      <c r="M160" s="258"/>
      <c r="N160" s="259"/>
      <c r="O160" s="260"/>
      <c r="P160" s="260"/>
      <c r="Q160" s="260"/>
      <c r="R160" s="260"/>
      <c r="S160" s="260"/>
      <c r="T160" s="260"/>
      <c r="U160" s="260"/>
      <c r="V160" s="260"/>
      <c r="W160" s="260"/>
      <c r="X160" s="261"/>
      <c r="Y160" s="14"/>
      <c r="Z160" s="14"/>
      <c r="AA160" s="14"/>
      <c r="AB160" s="14"/>
      <c r="AC160" s="14"/>
      <c r="AD160" s="14"/>
      <c r="AE160" s="14"/>
      <c r="AT160" s="262" t="s">
        <v>149</v>
      </c>
      <c r="AU160" s="262" t="s">
        <v>85</v>
      </c>
      <c r="AV160" s="14" t="s">
        <v>85</v>
      </c>
      <c r="AW160" s="14" t="s">
        <v>5</v>
      </c>
      <c r="AX160" s="14" t="s">
        <v>75</v>
      </c>
      <c r="AY160" s="262" t="s">
        <v>137</v>
      </c>
    </row>
    <row r="161" s="15" customFormat="1">
      <c r="A161" s="15"/>
      <c r="B161" s="263"/>
      <c r="C161" s="264"/>
      <c r="D161" s="235" t="s">
        <v>149</v>
      </c>
      <c r="E161" s="265" t="s">
        <v>1</v>
      </c>
      <c r="F161" s="266" t="s">
        <v>152</v>
      </c>
      <c r="G161" s="264"/>
      <c r="H161" s="267">
        <v>712.5</v>
      </c>
      <c r="I161" s="268"/>
      <c r="J161" s="268"/>
      <c r="K161" s="264"/>
      <c r="L161" s="264"/>
      <c r="M161" s="269"/>
      <c r="N161" s="270"/>
      <c r="O161" s="271"/>
      <c r="P161" s="271"/>
      <c r="Q161" s="271"/>
      <c r="R161" s="271"/>
      <c r="S161" s="271"/>
      <c r="T161" s="271"/>
      <c r="U161" s="271"/>
      <c r="V161" s="271"/>
      <c r="W161" s="271"/>
      <c r="X161" s="272"/>
      <c r="Y161" s="15"/>
      <c r="Z161" s="15"/>
      <c r="AA161" s="15"/>
      <c r="AB161" s="15"/>
      <c r="AC161" s="15"/>
      <c r="AD161" s="15"/>
      <c r="AE161" s="15"/>
      <c r="AT161" s="273" t="s">
        <v>149</v>
      </c>
      <c r="AU161" s="273" t="s">
        <v>85</v>
      </c>
      <c r="AV161" s="15" t="s">
        <v>144</v>
      </c>
      <c r="AW161" s="15" t="s">
        <v>5</v>
      </c>
      <c r="AX161" s="15" t="s">
        <v>83</v>
      </c>
      <c r="AY161" s="273" t="s">
        <v>137</v>
      </c>
    </row>
    <row r="162" s="2" customFormat="1" ht="37.8" customHeight="1">
      <c r="A162" s="38"/>
      <c r="B162" s="39"/>
      <c r="C162" s="221" t="s">
        <v>175</v>
      </c>
      <c r="D162" s="221" t="s">
        <v>139</v>
      </c>
      <c r="E162" s="222" t="s">
        <v>169</v>
      </c>
      <c r="F162" s="223" t="s">
        <v>170</v>
      </c>
      <c r="G162" s="224" t="s">
        <v>155</v>
      </c>
      <c r="H162" s="225">
        <v>4275</v>
      </c>
      <c r="I162" s="226"/>
      <c r="J162" s="226"/>
      <c r="K162" s="227">
        <f>ROUND(P162*H162,2)</f>
        <v>0</v>
      </c>
      <c r="L162" s="223" t="s">
        <v>143</v>
      </c>
      <c r="M162" s="44"/>
      <c r="N162" s="228" t="s">
        <v>1</v>
      </c>
      <c r="O162" s="229" t="s">
        <v>38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1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8"/>
      <c r="Z162" s="38"/>
      <c r="AA162" s="38"/>
      <c r="AB162" s="38"/>
      <c r="AC162" s="38"/>
      <c r="AD162" s="38"/>
      <c r="AE162" s="38"/>
      <c r="AR162" s="233" t="s">
        <v>144</v>
      </c>
      <c r="AT162" s="233" t="s">
        <v>139</v>
      </c>
      <c r="AU162" s="233" t="s">
        <v>85</v>
      </c>
      <c r="AY162" s="17" t="s">
        <v>137</v>
      </c>
      <c r="BE162" s="234">
        <f>IF(O162="základní",K162,0)</f>
        <v>0</v>
      </c>
      <c r="BF162" s="234">
        <f>IF(O162="snížená",K162,0)</f>
        <v>0</v>
      </c>
      <c r="BG162" s="234">
        <f>IF(O162="zákl. přenesená",K162,0)</f>
        <v>0</v>
      </c>
      <c r="BH162" s="234">
        <f>IF(O162="sníž. přenesená",K162,0)</f>
        <v>0</v>
      </c>
      <c r="BI162" s="234">
        <f>IF(O162="nulová",K162,0)</f>
        <v>0</v>
      </c>
      <c r="BJ162" s="17" t="s">
        <v>83</v>
      </c>
      <c r="BK162" s="234">
        <f>ROUND(P162*H162,2)</f>
        <v>0</v>
      </c>
      <c r="BL162" s="17" t="s">
        <v>144</v>
      </c>
      <c r="BM162" s="233" t="s">
        <v>178</v>
      </c>
    </row>
    <row r="163" s="2" customFormat="1">
      <c r="A163" s="38"/>
      <c r="B163" s="39"/>
      <c r="C163" s="40"/>
      <c r="D163" s="235" t="s">
        <v>145</v>
      </c>
      <c r="E163" s="40"/>
      <c r="F163" s="236" t="s">
        <v>170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85</v>
      </c>
    </row>
    <row r="164" s="2" customFormat="1">
      <c r="A164" s="38"/>
      <c r="B164" s="39"/>
      <c r="C164" s="40"/>
      <c r="D164" s="240" t="s">
        <v>147</v>
      </c>
      <c r="E164" s="40"/>
      <c r="F164" s="241" t="s">
        <v>172</v>
      </c>
      <c r="G164" s="40"/>
      <c r="H164" s="40"/>
      <c r="I164" s="237"/>
      <c r="J164" s="237"/>
      <c r="K164" s="40"/>
      <c r="L164" s="40"/>
      <c r="M164" s="44"/>
      <c r="N164" s="238"/>
      <c r="O164" s="239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85</v>
      </c>
    </row>
    <row r="165" s="13" customFormat="1">
      <c r="A165" s="13"/>
      <c r="B165" s="242"/>
      <c r="C165" s="243"/>
      <c r="D165" s="235" t="s">
        <v>149</v>
      </c>
      <c r="E165" s="244" t="s">
        <v>1</v>
      </c>
      <c r="F165" s="245" t="s">
        <v>173</v>
      </c>
      <c r="G165" s="243"/>
      <c r="H165" s="244" t="s">
        <v>1</v>
      </c>
      <c r="I165" s="246"/>
      <c r="J165" s="246"/>
      <c r="K165" s="243"/>
      <c r="L165" s="243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Y165" s="13"/>
      <c r="Z165" s="13"/>
      <c r="AA165" s="13"/>
      <c r="AB165" s="13"/>
      <c r="AC165" s="13"/>
      <c r="AD165" s="13"/>
      <c r="AE165" s="13"/>
      <c r="AT165" s="251" t="s">
        <v>149</v>
      </c>
      <c r="AU165" s="251" t="s">
        <v>85</v>
      </c>
      <c r="AV165" s="13" t="s">
        <v>83</v>
      </c>
      <c r="AW165" s="13" t="s">
        <v>5</v>
      </c>
      <c r="AX165" s="13" t="s">
        <v>75</v>
      </c>
      <c r="AY165" s="251" t="s">
        <v>137</v>
      </c>
    </row>
    <row r="166" s="13" customFormat="1">
      <c r="A166" s="13"/>
      <c r="B166" s="242"/>
      <c r="C166" s="243"/>
      <c r="D166" s="235" t="s">
        <v>149</v>
      </c>
      <c r="E166" s="244" t="s">
        <v>1</v>
      </c>
      <c r="F166" s="245" t="s">
        <v>341</v>
      </c>
      <c r="G166" s="243"/>
      <c r="H166" s="244" t="s">
        <v>1</v>
      </c>
      <c r="I166" s="246"/>
      <c r="J166" s="246"/>
      <c r="K166" s="243"/>
      <c r="L166" s="243"/>
      <c r="M166" s="247"/>
      <c r="N166" s="248"/>
      <c r="O166" s="249"/>
      <c r="P166" s="249"/>
      <c r="Q166" s="249"/>
      <c r="R166" s="249"/>
      <c r="S166" s="249"/>
      <c r="T166" s="249"/>
      <c r="U166" s="249"/>
      <c r="V166" s="249"/>
      <c r="W166" s="249"/>
      <c r="X166" s="250"/>
      <c r="Y166" s="13"/>
      <c r="Z166" s="13"/>
      <c r="AA166" s="13"/>
      <c r="AB166" s="13"/>
      <c r="AC166" s="13"/>
      <c r="AD166" s="13"/>
      <c r="AE166" s="13"/>
      <c r="AT166" s="251" t="s">
        <v>149</v>
      </c>
      <c r="AU166" s="251" t="s">
        <v>85</v>
      </c>
      <c r="AV166" s="13" t="s">
        <v>83</v>
      </c>
      <c r="AW166" s="13" t="s">
        <v>5</v>
      </c>
      <c r="AX166" s="13" t="s">
        <v>75</v>
      </c>
      <c r="AY166" s="251" t="s">
        <v>137</v>
      </c>
    </row>
    <row r="167" s="14" customFormat="1">
      <c r="A167" s="14"/>
      <c r="B167" s="252"/>
      <c r="C167" s="253"/>
      <c r="D167" s="235" t="s">
        <v>149</v>
      </c>
      <c r="E167" s="254" t="s">
        <v>1</v>
      </c>
      <c r="F167" s="255" t="s">
        <v>343</v>
      </c>
      <c r="G167" s="253"/>
      <c r="H167" s="256">
        <v>1466.4000000000001</v>
      </c>
      <c r="I167" s="257"/>
      <c r="J167" s="257"/>
      <c r="K167" s="253"/>
      <c r="L167" s="253"/>
      <c r="M167" s="258"/>
      <c r="N167" s="259"/>
      <c r="O167" s="260"/>
      <c r="P167" s="260"/>
      <c r="Q167" s="260"/>
      <c r="R167" s="260"/>
      <c r="S167" s="260"/>
      <c r="T167" s="260"/>
      <c r="U167" s="260"/>
      <c r="V167" s="260"/>
      <c r="W167" s="260"/>
      <c r="X167" s="261"/>
      <c r="Y167" s="14"/>
      <c r="Z167" s="14"/>
      <c r="AA167" s="14"/>
      <c r="AB167" s="14"/>
      <c r="AC167" s="14"/>
      <c r="AD167" s="14"/>
      <c r="AE167" s="14"/>
      <c r="AT167" s="262" t="s">
        <v>149</v>
      </c>
      <c r="AU167" s="262" t="s">
        <v>85</v>
      </c>
      <c r="AV167" s="14" t="s">
        <v>85</v>
      </c>
      <c r="AW167" s="14" t="s">
        <v>5</v>
      </c>
      <c r="AX167" s="14" t="s">
        <v>75</v>
      </c>
      <c r="AY167" s="262" t="s">
        <v>137</v>
      </c>
    </row>
    <row r="168" s="13" customFormat="1">
      <c r="A168" s="13"/>
      <c r="B168" s="242"/>
      <c r="C168" s="243"/>
      <c r="D168" s="235" t="s">
        <v>149</v>
      </c>
      <c r="E168" s="244" t="s">
        <v>1</v>
      </c>
      <c r="F168" s="245" t="s">
        <v>329</v>
      </c>
      <c r="G168" s="243"/>
      <c r="H168" s="244" t="s">
        <v>1</v>
      </c>
      <c r="I168" s="246"/>
      <c r="J168" s="246"/>
      <c r="K168" s="243"/>
      <c r="L168" s="243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3"/>
      <c r="Z168" s="13"/>
      <c r="AA168" s="13"/>
      <c r="AB168" s="13"/>
      <c r="AC168" s="13"/>
      <c r="AD168" s="13"/>
      <c r="AE168" s="13"/>
      <c r="AT168" s="251" t="s">
        <v>149</v>
      </c>
      <c r="AU168" s="251" t="s">
        <v>85</v>
      </c>
      <c r="AV168" s="13" t="s">
        <v>83</v>
      </c>
      <c r="AW168" s="13" t="s">
        <v>5</v>
      </c>
      <c r="AX168" s="13" t="s">
        <v>75</v>
      </c>
      <c r="AY168" s="251" t="s">
        <v>137</v>
      </c>
    </row>
    <row r="169" s="14" customFormat="1">
      <c r="A169" s="14"/>
      <c r="B169" s="252"/>
      <c r="C169" s="253"/>
      <c r="D169" s="235" t="s">
        <v>149</v>
      </c>
      <c r="E169" s="254" t="s">
        <v>1</v>
      </c>
      <c r="F169" s="255" t="s">
        <v>344</v>
      </c>
      <c r="G169" s="253"/>
      <c r="H169" s="256">
        <v>161.40000000000001</v>
      </c>
      <c r="I169" s="257"/>
      <c r="J169" s="257"/>
      <c r="K169" s="253"/>
      <c r="L169" s="253"/>
      <c r="M169" s="258"/>
      <c r="N169" s="259"/>
      <c r="O169" s="260"/>
      <c r="P169" s="260"/>
      <c r="Q169" s="260"/>
      <c r="R169" s="260"/>
      <c r="S169" s="260"/>
      <c r="T169" s="260"/>
      <c r="U169" s="260"/>
      <c r="V169" s="260"/>
      <c r="W169" s="260"/>
      <c r="X169" s="261"/>
      <c r="Y169" s="14"/>
      <c r="Z169" s="14"/>
      <c r="AA169" s="14"/>
      <c r="AB169" s="14"/>
      <c r="AC169" s="14"/>
      <c r="AD169" s="14"/>
      <c r="AE169" s="14"/>
      <c r="AT169" s="262" t="s">
        <v>149</v>
      </c>
      <c r="AU169" s="262" t="s">
        <v>85</v>
      </c>
      <c r="AV169" s="14" t="s">
        <v>85</v>
      </c>
      <c r="AW169" s="14" t="s">
        <v>5</v>
      </c>
      <c r="AX169" s="14" t="s">
        <v>75</v>
      </c>
      <c r="AY169" s="262" t="s">
        <v>137</v>
      </c>
    </row>
    <row r="170" s="13" customFormat="1">
      <c r="A170" s="13"/>
      <c r="B170" s="242"/>
      <c r="C170" s="243"/>
      <c r="D170" s="235" t="s">
        <v>149</v>
      </c>
      <c r="E170" s="244" t="s">
        <v>1</v>
      </c>
      <c r="F170" s="245" t="s">
        <v>331</v>
      </c>
      <c r="G170" s="243"/>
      <c r="H170" s="244" t="s">
        <v>1</v>
      </c>
      <c r="I170" s="246"/>
      <c r="J170" s="246"/>
      <c r="K170" s="243"/>
      <c r="L170" s="243"/>
      <c r="M170" s="247"/>
      <c r="N170" s="248"/>
      <c r="O170" s="249"/>
      <c r="P170" s="249"/>
      <c r="Q170" s="249"/>
      <c r="R170" s="249"/>
      <c r="S170" s="249"/>
      <c r="T170" s="249"/>
      <c r="U170" s="249"/>
      <c r="V170" s="249"/>
      <c r="W170" s="249"/>
      <c r="X170" s="250"/>
      <c r="Y170" s="13"/>
      <c r="Z170" s="13"/>
      <c r="AA170" s="13"/>
      <c r="AB170" s="13"/>
      <c r="AC170" s="13"/>
      <c r="AD170" s="13"/>
      <c r="AE170" s="13"/>
      <c r="AT170" s="251" t="s">
        <v>149</v>
      </c>
      <c r="AU170" s="251" t="s">
        <v>85</v>
      </c>
      <c r="AV170" s="13" t="s">
        <v>83</v>
      </c>
      <c r="AW170" s="13" t="s">
        <v>5</v>
      </c>
      <c r="AX170" s="13" t="s">
        <v>75</v>
      </c>
      <c r="AY170" s="251" t="s">
        <v>137</v>
      </c>
    </row>
    <row r="171" s="14" customFormat="1">
      <c r="A171" s="14"/>
      <c r="B171" s="252"/>
      <c r="C171" s="253"/>
      <c r="D171" s="235" t="s">
        <v>149</v>
      </c>
      <c r="E171" s="254" t="s">
        <v>1</v>
      </c>
      <c r="F171" s="255" t="s">
        <v>345</v>
      </c>
      <c r="G171" s="253"/>
      <c r="H171" s="256">
        <v>835.20000000000005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Y171" s="14"/>
      <c r="Z171" s="14"/>
      <c r="AA171" s="14"/>
      <c r="AB171" s="14"/>
      <c r="AC171" s="14"/>
      <c r="AD171" s="14"/>
      <c r="AE171" s="14"/>
      <c r="AT171" s="262" t="s">
        <v>149</v>
      </c>
      <c r="AU171" s="262" t="s">
        <v>85</v>
      </c>
      <c r="AV171" s="14" t="s">
        <v>85</v>
      </c>
      <c r="AW171" s="14" t="s">
        <v>5</v>
      </c>
      <c r="AX171" s="14" t="s">
        <v>75</v>
      </c>
      <c r="AY171" s="262" t="s">
        <v>137</v>
      </c>
    </row>
    <row r="172" s="13" customFormat="1">
      <c r="A172" s="13"/>
      <c r="B172" s="242"/>
      <c r="C172" s="243"/>
      <c r="D172" s="235" t="s">
        <v>149</v>
      </c>
      <c r="E172" s="244" t="s">
        <v>1</v>
      </c>
      <c r="F172" s="245" t="s">
        <v>333</v>
      </c>
      <c r="G172" s="243"/>
      <c r="H172" s="244" t="s">
        <v>1</v>
      </c>
      <c r="I172" s="246"/>
      <c r="J172" s="246"/>
      <c r="K172" s="243"/>
      <c r="L172" s="243"/>
      <c r="M172" s="247"/>
      <c r="N172" s="248"/>
      <c r="O172" s="249"/>
      <c r="P172" s="249"/>
      <c r="Q172" s="249"/>
      <c r="R172" s="249"/>
      <c r="S172" s="249"/>
      <c r="T172" s="249"/>
      <c r="U172" s="249"/>
      <c r="V172" s="249"/>
      <c r="W172" s="249"/>
      <c r="X172" s="250"/>
      <c r="Y172" s="13"/>
      <c r="Z172" s="13"/>
      <c r="AA172" s="13"/>
      <c r="AB172" s="13"/>
      <c r="AC172" s="13"/>
      <c r="AD172" s="13"/>
      <c r="AE172" s="13"/>
      <c r="AT172" s="251" t="s">
        <v>149</v>
      </c>
      <c r="AU172" s="251" t="s">
        <v>85</v>
      </c>
      <c r="AV172" s="13" t="s">
        <v>83</v>
      </c>
      <c r="AW172" s="13" t="s">
        <v>5</v>
      </c>
      <c r="AX172" s="13" t="s">
        <v>75</v>
      </c>
      <c r="AY172" s="251" t="s">
        <v>137</v>
      </c>
    </row>
    <row r="173" s="14" customFormat="1">
      <c r="A173" s="14"/>
      <c r="B173" s="252"/>
      <c r="C173" s="253"/>
      <c r="D173" s="235" t="s">
        <v>149</v>
      </c>
      <c r="E173" s="254" t="s">
        <v>1</v>
      </c>
      <c r="F173" s="255" t="s">
        <v>346</v>
      </c>
      <c r="G173" s="253"/>
      <c r="H173" s="256">
        <v>1440</v>
      </c>
      <c r="I173" s="257"/>
      <c r="J173" s="257"/>
      <c r="K173" s="253"/>
      <c r="L173" s="253"/>
      <c r="M173" s="258"/>
      <c r="N173" s="259"/>
      <c r="O173" s="260"/>
      <c r="P173" s="260"/>
      <c r="Q173" s="260"/>
      <c r="R173" s="260"/>
      <c r="S173" s="260"/>
      <c r="T173" s="260"/>
      <c r="U173" s="260"/>
      <c r="V173" s="260"/>
      <c r="W173" s="260"/>
      <c r="X173" s="261"/>
      <c r="Y173" s="14"/>
      <c r="Z173" s="14"/>
      <c r="AA173" s="14"/>
      <c r="AB173" s="14"/>
      <c r="AC173" s="14"/>
      <c r="AD173" s="14"/>
      <c r="AE173" s="14"/>
      <c r="AT173" s="262" t="s">
        <v>149</v>
      </c>
      <c r="AU173" s="262" t="s">
        <v>85</v>
      </c>
      <c r="AV173" s="14" t="s">
        <v>85</v>
      </c>
      <c r="AW173" s="14" t="s">
        <v>5</v>
      </c>
      <c r="AX173" s="14" t="s">
        <v>75</v>
      </c>
      <c r="AY173" s="262" t="s">
        <v>137</v>
      </c>
    </row>
    <row r="174" s="13" customFormat="1">
      <c r="A174" s="13"/>
      <c r="B174" s="242"/>
      <c r="C174" s="243"/>
      <c r="D174" s="235" t="s">
        <v>149</v>
      </c>
      <c r="E174" s="244" t="s">
        <v>1</v>
      </c>
      <c r="F174" s="245" t="s">
        <v>335</v>
      </c>
      <c r="G174" s="243"/>
      <c r="H174" s="244" t="s">
        <v>1</v>
      </c>
      <c r="I174" s="246"/>
      <c r="J174" s="246"/>
      <c r="K174" s="243"/>
      <c r="L174" s="243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Y174" s="13"/>
      <c r="Z174" s="13"/>
      <c r="AA174" s="13"/>
      <c r="AB174" s="13"/>
      <c r="AC174" s="13"/>
      <c r="AD174" s="13"/>
      <c r="AE174" s="13"/>
      <c r="AT174" s="251" t="s">
        <v>149</v>
      </c>
      <c r="AU174" s="251" t="s">
        <v>85</v>
      </c>
      <c r="AV174" s="13" t="s">
        <v>83</v>
      </c>
      <c r="AW174" s="13" t="s">
        <v>5</v>
      </c>
      <c r="AX174" s="13" t="s">
        <v>75</v>
      </c>
      <c r="AY174" s="251" t="s">
        <v>137</v>
      </c>
    </row>
    <row r="175" s="14" customFormat="1">
      <c r="A175" s="14"/>
      <c r="B175" s="252"/>
      <c r="C175" s="253"/>
      <c r="D175" s="235" t="s">
        <v>149</v>
      </c>
      <c r="E175" s="254" t="s">
        <v>1</v>
      </c>
      <c r="F175" s="255" t="s">
        <v>347</v>
      </c>
      <c r="G175" s="253"/>
      <c r="H175" s="256">
        <v>372</v>
      </c>
      <c r="I175" s="257"/>
      <c r="J175" s="257"/>
      <c r="K175" s="253"/>
      <c r="L175" s="253"/>
      <c r="M175" s="258"/>
      <c r="N175" s="259"/>
      <c r="O175" s="260"/>
      <c r="P175" s="260"/>
      <c r="Q175" s="260"/>
      <c r="R175" s="260"/>
      <c r="S175" s="260"/>
      <c r="T175" s="260"/>
      <c r="U175" s="260"/>
      <c r="V175" s="260"/>
      <c r="W175" s="260"/>
      <c r="X175" s="261"/>
      <c r="Y175" s="14"/>
      <c r="Z175" s="14"/>
      <c r="AA175" s="14"/>
      <c r="AB175" s="14"/>
      <c r="AC175" s="14"/>
      <c r="AD175" s="14"/>
      <c r="AE175" s="14"/>
      <c r="AT175" s="262" t="s">
        <v>149</v>
      </c>
      <c r="AU175" s="262" t="s">
        <v>85</v>
      </c>
      <c r="AV175" s="14" t="s">
        <v>85</v>
      </c>
      <c r="AW175" s="14" t="s">
        <v>5</v>
      </c>
      <c r="AX175" s="14" t="s">
        <v>75</v>
      </c>
      <c r="AY175" s="262" t="s">
        <v>137</v>
      </c>
    </row>
    <row r="176" s="15" customFormat="1">
      <c r="A176" s="15"/>
      <c r="B176" s="263"/>
      <c r="C176" s="264"/>
      <c r="D176" s="235" t="s">
        <v>149</v>
      </c>
      <c r="E176" s="265" t="s">
        <v>1</v>
      </c>
      <c r="F176" s="266" t="s">
        <v>152</v>
      </c>
      <c r="G176" s="264"/>
      <c r="H176" s="267">
        <v>4275</v>
      </c>
      <c r="I176" s="268"/>
      <c r="J176" s="268"/>
      <c r="K176" s="264"/>
      <c r="L176" s="264"/>
      <c r="M176" s="269"/>
      <c r="N176" s="270"/>
      <c r="O176" s="271"/>
      <c r="P176" s="271"/>
      <c r="Q176" s="271"/>
      <c r="R176" s="271"/>
      <c r="S176" s="271"/>
      <c r="T176" s="271"/>
      <c r="U176" s="271"/>
      <c r="V176" s="271"/>
      <c r="W176" s="271"/>
      <c r="X176" s="272"/>
      <c r="Y176" s="15"/>
      <c r="Z176" s="15"/>
      <c r="AA176" s="15"/>
      <c r="AB176" s="15"/>
      <c r="AC176" s="15"/>
      <c r="AD176" s="15"/>
      <c r="AE176" s="15"/>
      <c r="AT176" s="273" t="s">
        <v>149</v>
      </c>
      <c r="AU176" s="273" t="s">
        <v>85</v>
      </c>
      <c r="AV176" s="15" t="s">
        <v>144</v>
      </c>
      <c r="AW176" s="15" t="s">
        <v>5</v>
      </c>
      <c r="AX176" s="15" t="s">
        <v>83</v>
      </c>
      <c r="AY176" s="273" t="s">
        <v>137</v>
      </c>
    </row>
    <row r="177" s="2" customFormat="1" ht="24.15" customHeight="1">
      <c r="A177" s="38"/>
      <c r="B177" s="39"/>
      <c r="C177" s="221" t="s">
        <v>165</v>
      </c>
      <c r="D177" s="221" t="s">
        <v>139</v>
      </c>
      <c r="E177" s="222" t="s">
        <v>176</v>
      </c>
      <c r="F177" s="223" t="s">
        <v>177</v>
      </c>
      <c r="G177" s="224" t="s">
        <v>155</v>
      </c>
      <c r="H177" s="225">
        <v>712.5</v>
      </c>
      <c r="I177" s="226"/>
      <c r="J177" s="226"/>
      <c r="K177" s="227">
        <f>ROUND(P177*H177,2)</f>
        <v>0</v>
      </c>
      <c r="L177" s="223" t="s">
        <v>143</v>
      </c>
      <c r="M177" s="44"/>
      <c r="N177" s="228" t="s">
        <v>1</v>
      </c>
      <c r="O177" s="229" t="s">
        <v>38</v>
      </c>
      <c r="P177" s="230">
        <f>I177+J177</f>
        <v>0</v>
      </c>
      <c r="Q177" s="230">
        <f>ROUND(I177*H177,2)</f>
        <v>0</v>
      </c>
      <c r="R177" s="230">
        <f>ROUND(J177*H177,2)</f>
        <v>0</v>
      </c>
      <c r="S177" s="91"/>
      <c r="T177" s="231">
        <f>S177*H177</f>
        <v>0</v>
      </c>
      <c r="U177" s="231">
        <v>0</v>
      </c>
      <c r="V177" s="231">
        <f>U177*H177</f>
        <v>0</v>
      </c>
      <c r="W177" s="231">
        <v>0</v>
      </c>
      <c r="X177" s="232">
        <f>W177*H177</f>
        <v>0</v>
      </c>
      <c r="Y177" s="38"/>
      <c r="Z177" s="38"/>
      <c r="AA177" s="38"/>
      <c r="AB177" s="38"/>
      <c r="AC177" s="38"/>
      <c r="AD177" s="38"/>
      <c r="AE177" s="38"/>
      <c r="AR177" s="233" t="s">
        <v>144</v>
      </c>
      <c r="AT177" s="233" t="s">
        <v>139</v>
      </c>
      <c r="AU177" s="233" t="s">
        <v>85</v>
      </c>
      <c r="AY177" s="17" t="s">
        <v>137</v>
      </c>
      <c r="BE177" s="234">
        <f>IF(O177="základní",K177,0)</f>
        <v>0</v>
      </c>
      <c r="BF177" s="234">
        <f>IF(O177="snížená",K177,0)</f>
        <v>0</v>
      </c>
      <c r="BG177" s="234">
        <f>IF(O177="zákl. přenesená",K177,0)</f>
        <v>0</v>
      </c>
      <c r="BH177" s="234">
        <f>IF(O177="sníž. přenesená",K177,0)</f>
        <v>0</v>
      </c>
      <c r="BI177" s="234">
        <f>IF(O177="nulová",K177,0)</f>
        <v>0</v>
      </c>
      <c r="BJ177" s="17" t="s">
        <v>83</v>
      </c>
      <c r="BK177" s="234">
        <f>ROUND(P177*H177,2)</f>
        <v>0</v>
      </c>
      <c r="BL177" s="17" t="s">
        <v>144</v>
      </c>
      <c r="BM177" s="233" t="s">
        <v>9</v>
      </c>
    </row>
    <row r="178" s="2" customFormat="1">
      <c r="A178" s="38"/>
      <c r="B178" s="39"/>
      <c r="C178" s="40"/>
      <c r="D178" s="235" t="s">
        <v>145</v>
      </c>
      <c r="E178" s="40"/>
      <c r="F178" s="236" t="s">
        <v>177</v>
      </c>
      <c r="G178" s="40"/>
      <c r="H178" s="40"/>
      <c r="I178" s="237"/>
      <c r="J178" s="237"/>
      <c r="K178" s="40"/>
      <c r="L178" s="40"/>
      <c r="M178" s="44"/>
      <c r="N178" s="238"/>
      <c r="O178" s="239"/>
      <c r="P178" s="91"/>
      <c r="Q178" s="91"/>
      <c r="R178" s="91"/>
      <c r="S178" s="91"/>
      <c r="T178" s="91"/>
      <c r="U178" s="91"/>
      <c r="V178" s="91"/>
      <c r="W178" s="91"/>
      <c r="X178" s="92"/>
      <c r="Y178" s="38"/>
      <c r="Z178" s="38"/>
      <c r="AA178" s="38"/>
      <c r="AB178" s="38"/>
      <c r="AC178" s="38"/>
      <c r="AD178" s="38"/>
      <c r="AE178" s="38"/>
      <c r="AT178" s="17" t="s">
        <v>145</v>
      </c>
      <c r="AU178" s="17" t="s">
        <v>85</v>
      </c>
    </row>
    <row r="179" s="2" customFormat="1">
      <c r="A179" s="38"/>
      <c r="B179" s="39"/>
      <c r="C179" s="40"/>
      <c r="D179" s="240" t="s">
        <v>147</v>
      </c>
      <c r="E179" s="40"/>
      <c r="F179" s="241" t="s">
        <v>179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85</v>
      </c>
    </row>
    <row r="180" s="13" customFormat="1">
      <c r="A180" s="13"/>
      <c r="B180" s="242"/>
      <c r="C180" s="243"/>
      <c r="D180" s="235" t="s">
        <v>149</v>
      </c>
      <c r="E180" s="244" t="s">
        <v>1</v>
      </c>
      <c r="F180" s="245" t="s">
        <v>180</v>
      </c>
      <c r="G180" s="243"/>
      <c r="H180" s="244" t="s">
        <v>1</v>
      </c>
      <c r="I180" s="246"/>
      <c r="J180" s="246"/>
      <c r="K180" s="243"/>
      <c r="L180" s="243"/>
      <c r="M180" s="247"/>
      <c r="N180" s="248"/>
      <c r="O180" s="249"/>
      <c r="P180" s="249"/>
      <c r="Q180" s="249"/>
      <c r="R180" s="249"/>
      <c r="S180" s="249"/>
      <c r="T180" s="249"/>
      <c r="U180" s="249"/>
      <c r="V180" s="249"/>
      <c r="W180" s="249"/>
      <c r="X180" s="250"/>
      <c r="Y180" s="13"/>
      <c r="Z180" s="13"/>
      <c r="AA180" s="13"/>
      <c r="AB180" s="13"/>
      <c r="AC180" s="13"/>
      <c r="AD180" s="13"/>
      <c r="AE180" s="13"/>
      <c r="AT180" s="251" t="s">
        <v>149</v>
      </c>
      <c r="AU180" s="251" t="s">
        <v>85</v>
      </c>
      <c r="AV180" s="13" t="s">
        <v>83</v>
      </c>
      <c r="AW180" s="13" t="s">
        <v>5</v>
      </c>
      <c r="AX180" s="13" t="s">
        <v>75</v>
      </c>
      <c r="AY180" s="251" t="s">
        <v>137</v>
      </c>
    </row>
    <row r="181" s="13" customFormat="1">
      <c r="A181" s="13"/>
      <c r="B181" s="242"/>
      <c r="C181" s="243"/>
      <c r="D181" s="235" t="s">
        <v>149</v>
      </c>
      <c r="E181" s="244" t="s">
        <v>1</v>
      </c>
      <c r="F181" s="245" t="s">
        <v>341</v>
      </c>
      <c r="G181" s="243"/>
      <c r="H181" s="244" t="s">
        <v>1</v>
      </c>
      <c r="I181" s="246"/>
      <c r="J181" s="246"/>
      <c r="K181" s="243"/>
      <c r="L181" s="243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3"/>
      <c r="Z181" s="13"/>
      <c r="AA181" s="13"/>
      <c r="AB181" s="13"/>
      <c r="AC181" s="13"/>
      <c r="AD181" s="13"/>
      <c r="AE181" s="13"/>
      <c r="AT181" s="251" t="s">
        <v>149</v>
      </c>
      <c r="AU181" s="251" t="s">
        <v>85</v>
      </c>
      <c r="AV181" s="13" t="s">
        <v>83</v>
      </c>
      <c r="AW181" s="13" t="s">
        <v>5</v>
      </c>
      <c r="AX181" s="13" t="s">
        <v>75</v>
      </c>
      <c r="AY181" s="251" t="s">
        <v>137</v>
      </c>
    </row>
    <row r="182" s="14" customFormat="1">
      <c r="A182" s="14"/>
      <c r="B182" s="252"/>
      <c r="C182" s="253"/>
      <c r="D182" s="235" t="s">
        <v>149</v>
      </c>
      <c r="E182" s="254" t="s">
        <v>1</v>
      </c>
      <c r="F182" s="255" t="s">
        <v>342</v>
      </c>
      <c r="G182" s="253"/>
      <c r="H182" s="256">
        <v>244.40000000000001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4"/>
      <c r="Z182" s="14"/>
      <c r="AA182" s="14"/>
      <c r="AB182" s="14"/>
      <c r="AC182" s="14"/>
      <c r="AD182" s="14"/>
      <c r="AE182" s="14"/>
      <c r="AT182" s="262" t="s">
        <v>149</v>
      </c>
      <c r="AU182" s="262" t="s">
        <v>85</v>
      </c>
      <c r="AV182" s="14" t="s">
        <v>85</v>
      </c>
      <c r="AW182" s="14" t="s">
        <v>5</v>
      </c>
      <c r="AX182" s="14" t="s">
        <v>75</v>
      </c>
      <c r="AY182" s="262" t="s">
        <v>137</v>
      </c>
    </row>
    <row r="183" s="13" customFormat="1">
      <c r="A183" s="13"/>
      <c r="B183" s="242"/>
      <c r="C183" s="243"/>
      <c r="D183" s="235" t="s">
        <v>149</v>
      </c>
      <c r="E183" s="244" t="s">
        <v>1</v>
      </c>
      <c r="F183" s="245" t="s">
        <v>329</v>
      </c>
      <c r="G183" s="243"/>
      <c r="H183" s="244" t="s">
        <v>1</v>
      </c>
      <c r="I183" s="246"/>
      <c r="J183" s="246"/>
      <c r="K183" s="243"/>
      <c r="L183" s="243"/>
      <c r="M183" s="247"/>
      <c r="N183" s="248"/>
      <c r="O183" s="249"/>
      <c r="P183" s="249"/>
      <c r="Q183" s="249"/>
      <c r="R183" s="249"/>
      <c r="S183" s="249"/>
      <c r="T183" s="249"/>
      <c r="U183" s="249"/>
      <c r="V183" s="249"/>
      <c r="W183" s="249"/>
      <c r="X183" s="250"/>
      <c r="Y183" s="13"/>
      <c r="Z183" s="13"/>
      <c r="AA183" s="13"/>
      <c r="AB183" s="13"/>
      <c r="AC183" s="13"/>
      <c r="AD183" s="13"/>
      <c r="AE183" s="13"/>
      <c r="AT183" s="251" t="s">
        <v>149</v>
      </c>
      <c r="AU183" s="251" t="s">
        <v>85</v>
      </c>
      <c r="AV183" s="13" t="s">
        <v>83</v>
      </c>
      <c r="AW183" s="13" t="s">
        <v>5</v>
      </c>
      <c r="AX183" s="13" t="s">
        <v>75</v>
      </c>
      <c r="AY183" s="251" t="s">
        <v>137</v>
      </c>
    </row>
    <row r="184" s="14" customFormat="1">
      <c r="A184" s="14"/>
      <c r="B184" s="252"/>
      <c r="C184" s="253"/>
      <c r="D184" s="235" t="s">
        <v>149</v>
      </c>
      <c r="E184" s="254" t="s">
        <v>1</v>
      </c>
      <c r="F184" s="255" t="s">
        <v>330</v>
      </c>
      <c r="G184" s="253"/>
      <c r="H184" s="256">
        <v>26.899999999999999</v>
      </c>
      <c r="I184" s="257"/>
      <c r="J184" s="257"/>
      <c r="K184" s="253"/>
      <c r="L184" s="253"/>
      <c r="M184" s="258"/>
      <c r="N184" s="259"/>
      <c r="O184" s="260"/>
      <c r="P184" s="260"/>
      <c r="Q184" s="260"/>
      <c r="R184" s="260"/>
      <c r="S184" s="260"/>
      <c r="T184" s="260"/>
      <c r="U184" s="260"/>
      <c r="V184" s="260"/>
      <c r="W184" s="260"/>
      <c r="X184" s="261"/>
      <c r="Y184" s="14"/>
      <c r="Z184" s="14"/>
      <c r="AA184" s="14"/>
      <c r="AB184" s="14"/>
      <c r="AC184" s="14"/>
      <c r="AD184" s="14"/>
      <c r="AE184" s="14"/>
      <c r="AT184" s="262" t="s">
        <v>149</v>
      </c>
      <c r="AU184" s="262" t="s">
        <v>85</v>
      </c>
      <c r="AV184" s="14" t="s">
        <v>85</v>
      </c>
      <c r="AW184" s="14" t="s">
        <v>5</v>
      </c>
      <c r="AX184" s="14" t="s">
        <v>75</v>
      </c>
      <c r="AY184" s="262" t="s">
        <v>137</v>
      </c>
    </row>
    <row r="185" s="13" customFormat="1">
      <c r="A185" s="13"/>
      <c r="B185" s="242"/>
      <c r="C185" s="243"/>
      <c r="D185" s="235" t="s">
        <v>149</v>
      </c>
      <c r="E185" s="244" t="s">
        <v>1</v>
      </c>
      <c r="F185" s="245" t="s">
        <v>331</v>
      </c>
      <c r="G185" s="243"/>
      <c r="H185" s="244" t="s">
        <v>1</v>
      </c>
      <c r="I185" s="246"/>
      <c r="J185" s="246"/>
      <c r="K185" s="243"/>
      <c r="L185" s="243"/>
      <c r="M185" s="247"/>
      <c r="N185" s="248"/>
      <c r="O185" s="249"/>
      <c r="P185" s="249"/>
      <c r="Q185" s="249"/>
      <c r="R185" s="249"/>
      <c r="S185" s="249"/>
      <c r="T185" s="249"/>
      <c r="U185" s="249"/>
      <c r="V185" s="249"/>
      <c r="W185" s="249"/>
      <c r="X185" s="250"/>
      <c r="Y185" s="13"/>
      <c r="Z185" s="13"/>
      <c r="AA185" s="13"/>
      <c r="AB185" s="13"/>
      <c r="AC185" s="13"/>
      <c r="AD185" s="13"/>
      <c r="AE185" s="13"/>
      <c r="AT185" s="251" t="s">
        <v>149</v>
      </c>
      <c r="AU185" s="251" t="s">
        <v>85</v>
      </c>
      <c r="AV185" s="13" t="s">
        <v>83</v>
      </c>
      <c r="AW185" s="13" t="s">
        <v>5</v>
      </c>
      <c r="AX185" s="13" t="s">
        <v>75</v>
      </c>
      <c r="AY185" s="251" t="s">
        <v>137</v>
      </c>
    </row>
    <row r="186" s="14" customFormat="1">
      <c r="A186" s="14"/>
      <c r="B186" s="252"/>
      <c r="C186" s="253"/>
      <c r="D186" s="235" t="s">
        <v>149</v>
      </c>
      <c r="E186" s="254" t="s">
        <v>1</v>
      </c>
      <c r="F186" s="255" t="s">
        <v>332</v>
      </c>
      <c r="G186" s="253"/>
      <c r="H186" s="256">
        <v>139.19999999999999</v>
      </c>
      <c r="I186" s="257"/>
      <c r="J186" s="257"/>
      <c r="K186" s="253"/>
      <c r="L186" s="253"/>
      <c r="M186" s="258"/>
      <c r="N186" s="259"/>
      <c r="O186" s="260"/>
      <c r="P186" s="260"/>
      <c r="Q186" s="260"/>
      <c r="R186" s="260"/>
      <c r="S186" s="260"/>
      <c r="T186" s="260"/>
      <c r="U186" s="260"/>
      <c r="V186" s="260"/>
      <c r="W186" s="260"/>
      <c r="X186" s="261"/>
      <c r="Y186" s="14"/>
      <c r="Z186" s="14"/>
      <c r="AA186" s="14"/>
      <c r="AB186" s="14"/>
      <c r="AC186" s="14"/>
      <c r="AD186" s="14"/>
      <c r="AE186" s="14"/>
      <c r="AT186" s="262" t="s">
        <v>149</v>
      </c>
      <c r="AU186" s="262" t="s">
        <v>85</v>
      </c>
      <c r="AV186" s="14" t="s">
        <v>85</v>
      </c>
      <c r="AW186" s="14" t="s">
        <v>5</v>
      </c>
      <c r="AX186" s="14" t="s">
        <v>75</v>
      </c>
      <c r="AY186" s="262" t="s">
        <v>137</v>
      </c>
    </row>
    <row r="187" s="13" customFormat="1">
      <c r="A187" s="13"/>
      <c r="B187" s="242"/>
      <c r="C187" s="243"/>
      <c r="D187" s="235" t="s">
        <v>149</v>
      </c>
      <c r="E187" s="244" t="s">
        <v>1</v>
      </c>
      <c r="F187" s="245" t="s">
        <v>333</v>
      </c>
      <c r="G187" s="243"/>
      <c r="H187" s="244" t="s">
        <v>1</v>
      </c>
      <c r="I187" s="246"/>
      <c r="J187" s="246"/>
      <c r="K187" s="243"/>
      <c r="L187" s="243"/>
      <c r="M187" s="247"/>
      <c r="N187" s="248"/>
      <c r="O187" s="249"/>
      <c r="P187" s="249"/>
      <c r="Q187" s="249"/>
      <c r="R187" s="249"/>
      <c r="S187" s="249"/>
      <c r="T187" s="249"/>
      <c r="U187" s="249"/>
      <c r="V187" s="249"/>
      <c r="W187" s="249"/>
      <c r="X187" s="250"/>
      <c r="Y187" s="13"/>
      <c r="Z187" s="13"/>
      <c r="AA187" s="13"/>
      <c r="AB187" s="13"/>
      <c r="AC187" s="13"/>
      <c r="AD187" s="13"/>
      <c r="AE187" s="13"/>
      <c r="AT187" s="251" t="s">
        <v>149</v>
      </c>
      <c r="AU187" s="251" t="s">
        <v>85</v>
      </c>
      <c r="AV187" s="13" t="s">
        <v>83</v>
      </c>
      <c r="AW187" s="13" t="s">
        <v>5</v>
      </c>
      <c r="AX187" s="13" t="s">
        <v>75</v>
      </c>
      <c r="AY187" s="251" t="s">
        <v>137</v>
      </c>
    </row>
    <row r="188" s="14" customFormat="1">
      <c r="A188" s="14"/>
      <c r="B188" s="252"/>
      <c r="C188" s="253"/>
      <c r="D188" s="235" t="s">
        <v>149</v>
      </c>
      <c r="E188" s="254" t="s">
        <v>1</v>
      </c>
      <c r="F188" s="255" t="s">
        <v>334</v>
      </c>
      <c r="G188" s="253"/>
      <c r="H188" s="256">
        <v>240</v>
      </c>
      <c r="I188" s="257"/>
      <c r="J188" s="257"/>
      <c r="K188" s="253"/>
      <c r="L188" s="253"/>
      <c r="M188" s="258"/>
      <c r="N188" s="259"/>
      <c r="O188" s="260"/>
      <c r="P188" s="260"/>
      <c r="Q188" s="260"/>
      <c r="R188" s="260"/>
      <c r="S188" s="260"/>
      <c r="T188" s="260"/>
      <c r="U188" s="260"/>
      <c r="V188" s="260"/>
      <c r="W188" s="260"/>
      <c r="X188" s="261"/>
      <c r="Y188" s="14"/>
      <c r="Z188" s="14"/>
      <c r="AA188" s="14"/>
      <c r="AB188" s="14"/>
      <c r="AC188" s="14"/>
      <c r="AD188" s="14"/>
      <c r="AE188" s="14"/>
      <c r="AT188" s="262" t="s">
        <v>149</v>
      </c>
      <c r="AU188" s="262" t="s">
        <v>85</v>
      </c>
      <c r="AV188" s="14" t="s">
        <v>85</v>
      </c>
      <c r="AW188" s="14" t="s">
        <v>5</v>
      </c>
      <c r="AX188" s="14" t="s">
        <v>75</v>
      </c>
      <c r="AY188" s="262" t="s">
        <v>137</v>
      </c>
    </row>
    <row r="189" s="13" customFormat="1">
      <c r="A189" s="13"/>
      <c r="B189" s="242"/>
      <c r="C189" s="243"/>
      <c r="D189" s="235" t="s">
        <v>149</v>
      </c>
      <c r="E189" s="244" t="s">
        <v>1</v>
      </c>
      <c r="F189" s="245" t="s">
        <v>335</v>
      </c>
      <c r="G189" s="243"/>
      <c r="H189" s="244" t="s">
        <v>1</v>
      </c>
      <c r="I189" s="246"/>
      <c r="J189" s="246"/>
      <c r="K189" s="243"/>
      <c r="L189" s="243"/>
      <c r="M189" s="247"/>
      <c r="N189" s="248"/>
      <c r="O189" s="249"/>
      <c r="P189" s="249"/>
      <c r="Q189" s="249"/>
      <c r="R189" s="249"/>
      <c r="S189" s="249"/>
      <c r="T189" s="249"/>
      <c r="U189" s="249"/>
      <c r="V189" s="249"/>
      <c r="W189" s="249"/>
      <c r="X189" s="250"/>
      <c r="Y189" s="13"/>
      <c r="Z189" s="13"/>
      <c r="AA189" s="13"/>
      <c r="AB189" s="13"/>
      <c r="AC189" s="13"/>
      <c r="AD189" s="13"/>
      <c r="AE189" s="13"/>
      <c r="AT189" s="251" t="s">
        <v>149</v>
      </c>
      <c r="AU189" s="251" t="s">
        <v>85</v>
      </c>
      <c r="AV189" s="13" t="s">
        <v>83</v>
      </c>
      <c r="AW189" s="13" t="s">
        <v>5</v>
      </c>
      <c r="AX189" s="13" t="s">
        <v>75</v>
      </c>
      <c r="AY189" s="251" t="s">
        <v>137</v>
      </c>
    </row>
    <row r="190" s="14" customFormat="1">
      <c r="A190" s="14"/>
      <c r="B190" s="252"/>
      <c r="C190" s="253"/>
      <c r="D190" s="235" t="s">
        <v>149</v>
      </c>
      <c r="E190" s="254" t="s">
        <v>1</v>
      </c>
      <c r="F190" s="255" t="s">
        <v>336</v>
      </c>
      <c r="G190" s="253"/>
      <c r="H190" s="256">
        <v>62</v>
      </c>
      <c r="I190" s="257"/>
      <c r="J190" s="257"/>
      <c r="K190" s="253"/>
      <c r="L190" s="253"/>
      <c r="M190" s="258"/>
      <c r="N190" s="259"/>
      <c r="O190" s="260"/>
      <c r="P190" s="260"/>
      <c r="Q190" s="260"/>
      <c r="R190" s="260"/>
      <c r="S190" s="260"/>
      <c r="T190" s="260"/>
      <c r="U190" s="260"/>
      <c r="V190" s="260"/>
      <c r="W190" s="260"/>
      <c r="X190" s="261"/>
      <c r="Y190" s="14"/>
      <c r="Z190" s="14"/>
      <c r="AA190" s="14"/>
      <c r="AB190" s="14"/>
      <c r="AC190" s="14"/>
      <c r="AD190" s="14"/>
      <c r="AE190" s="14"/>
      <c r="AT190" s="262" t="s">
        <v>149</v>
      </c>
      <c r="AU190" s="262" t="s">
        <v>85</v>
      </c>
      <c r="AV190" s="14" t="s">
        <v>85</v>
      </c>
      <c r="AW190" s="14" t="s">
        <v>5</v>
      </c>
      <c r="AX190" s="14" t="s">
        <v>75</v>
      </c>
      <c r="AY190" s="262" t="s">
        <v>137</v>
      </c>
    </row>
    <row r="191" s="15" customFormat="1">
      <c r="A191" s="15"/>
      <c r="B191" s="263"/>
      <c r="C191" s="264"/>
      <c r="D191" s="235" t="s">
        <v>149</v>
      </c>
      <c r="E191" s="265" t="s">
        <v>1</v>
      </c>
      <c r="F191" s="266" t="s">
        <v>152</v>
      </c>
      <c r="G191" s="264"/>
      <c r="H191" s="267">
        <v>712.5</v>
      </c>
      <c r="I191" s="268"/>
      <c r="J191" s="268"/>
      <c r="K191" s="264"/>
      <c r="L191" s="264"/>
      <c r="M191" s="269"/>
      <c r="N191" s="270"/>
      <c r="O191" s="271"/>
      <c r="P191" s="271"/>
      <c r="Q191" s="271"/>
      <c r="R191" s="271"/>
      <c r="S191" s="271"/>
      <c r="T191" s="271"/>
      <c r="U191" s="271"/>
      <c r="V191" s="271"/>
      <c r="W191" s="271"/>
      <c r="X191" s="272"/>
      <c r="Y191" s="15"/>
      <c r="Z191" s="15"/>
      <c r="AA191" s="15"/>
      <c r="AB191" s="15"/>
      <c r="AC191" s="15"/>
      <c r="AD191" s="15"/>
      <c r="AE191" s="15"/>
      <c r="AT191" s="273" t="s">
        <v>149</v>
      </c>
      <c r="AU191" s="273" t="s">
        <v>85</v>
      </c>
      <c r="AV191" s="15" t="s">
        <v>144</v>
      </c>
      <c r="AW191" s="15" t="s">
        <v>5</v>
      </c>
      <c r="AX191" s="15" t="s">
        <v>83</v>
      </c>
      <c r="AY191" s="273" t="s">
        <v>137</v>
      </c>
    </row>
    <row r="192" s="2" customFormat="1" ht="44.25" customHeight="1">
      <c r="A192" s="38"/>
      <c r="B192" s="39"/>
      <c r="C192" s="221" t="s">
        <v>187</v>
      </c>
      <c r="D192" s="221" t="s">
        <v>139</v>
      </c>
      <c r="E192" s="222" t="s">
        <v>181</v>
      </c>
      <c r="F192" s="223" t="s">
        <v>182</v>
      </c>
      <c r="G192" s="224" t="s">
        <v>183</v>
      </c>
      <c r="H192" s="225">
        <v>1175.625</v>
      </c>
      <c r="I192" s="226"/>
      <c r="J192" s="226"/>
      <c r="K192" s="227">
        <f>ROUND(P192*H192,2)</f>
        <v>0</v>
      </c>
      <c r="L192" s="223" t="s">
        <v>143</v>
      </c>
      <c r="M192" s="44"/>
      <c r="N192" s="228" t="s">
        <v>1</v>
      </c>
      <c r="O192" s="229" t="s">
        <v>38</v>
      </c>
      <c r="P192" s="230">
        <f>I192+J192</f>
        <v>0</v>
      </c>
      <c r="Q192" s="230">
        <f>ROUND(I192*H192,2)</f>
        <v>0</v>
      </c>
      <c r="R192" s="230">
        <f>ROUND(J192*H192,2)</f>
        <v>0</v>
      </c>
      <c r="S192" s="91"/>
      <c r="T192" s="231">
        <f>S192*H192</f>
        <v>0</v>
      </c>
      <c r="U192" s="231">
        <v>0</v>
      </c>
      <c r="V192" s="231">
        <f>U192*H192</f>
        <v>0</v>
      </c>
      <c r="W192" s="231">
        <v>0</v>
      </c>
      <c r="X192" s="232">
        <f>W192*H192</f>
        <v>0</v>
      </c>
      <c r="Y192" s="38"/>
      <c r="Z192" s="38"/>
      <c r="AA192" s="38"/>
      <c r="AB192" s="38"/>
      <c r="AC192" s="38"/>
      <c r="AD192" s="38"/>
      <c r="AE192" s="38"/>
      <c r="AR192" s="233" t="s">
        <v>144</v>
      </c>
      <c r="AT192" s="233" t="s">
        <v>139</v>
      </c>
      <c r="AU192" s="233" t="s">
        <v>85</v>
      </c>
      <c r="AY192" s="17" t="s">
        <v>137</v>
      </c>
      <c r="BE192" s="234">
        <f>IF(O192="základní",K192,0)</f>
        <v>0</v>
      </c>
      <c r="BF192" s="234">
        <f>IF(O192="snížená",K192,0)</f>
        <v>0</v>
      </c>
      <c r="BG192" s="234">
        <f>IF(O192="zákl. přenesená",K192,0)</f>
        <v>0</v>
      </c>
      <c r="BH192" s="234">
        <f>IF(O192="sníž. přenesená",K192,0)</f>
        <v>0</v>
      </c>
      <c r="BI192" s="234">
        <f>IF(O192="nulová",K192,0)</f>
        <v>0</v>
      </c>
      <c r="BJ192" s="17" t="s">
        <v>83</v>
      </c>
      <c r="BK192" s="234">
        <f>ROUND(P192*H192,2)</f>
        <v>0</v>
      </c>
      <c r="BL192" s="17" t="s">
        <v>144</v>
      </c>
      <c r="BM192" s="233" t="s">
        <v>190</v>
      </c>
    </row>
    <row r="193" s="2" customFormat="1">
      <c r="A193" s="38"/>
      <c r="B193" s="39"/>
      <c r="C193" s="40"/>
      <c r="D193" s="235" t="s">
        <v>145</v>
      </c>
      <c r="E193" s="40"/>
      <c r="F193" s="236" t="s">
        <v>182</v>
      </c>
      <c r="G193" s="40"/>
      <c r="H193" s="40"/>
      <c r="I193" s="237"/>
      <c r="J193" s="237"/>
      <c r="K193" s="40"/>
      <c r="L193" s="40"/>
      <c r="M193" s="44"/>
      <c r="N193" s="238"/>
      <c r="O193" s="239"/>
      <c r="P193" s="91"/>
      <c r="Q193" s="91"/>
      <c r="R193" s="91"/>
      <c r="S193" s="91"/>
      <c r="T193" s="91"/>
      <c r="U193" s="91"/>
      <c r="V193" s="91"/>
      <c r="W193" s="91"/>
      <c r="X193" s="92"/>
      <c r="Y193" s="38"/>
      <c r="Z193" s="38"/>
      <c r="AA193" s="38"/>
      <c r="AB193" s="38"/>
      <c r="AC193" s="38"/>
      <c r="AD193" s="38"/>
      <c r="AE193" s="38"/>
      <c r="AT193" s="17" t="s">
        <v>145</v>
      </c>
      <c r="AU193" s="17" t="s">
        <v>85</v>
      </c>
    </row>
    <row r="194" s="2" customFormat="1">
      <c r="A194" s="38"/>
      <c r="B194" s="39"/>
      <c r="C194" s="40"/>
      <c r="D194" s="240" t="s">
        <v>147</v>
      </c>
      <c r="E194" s="40"/>
      <c r="F194" s="241" t="s">
        <v>184</v>
      </c>
      <c r="G194" s="40"/>
      <c r="H194" s="40"/>
      <c r="I194" s="237"/>
      <c r="J194" s="237"/>
      <c r="K194" s="40"/>
      <c r="L194" s="40"/>
      <c r="M194" s="44"/>
      <c r="N194" s="238"/>
      <c r="O194" s="239"/>
      <c r="P194" s="91"/>
      <c r="Q194" s="91"/>
      <c r="R194" s="91"/>
      <c r="S194" s="91"/>
      <c r="T194" s="91"/>
      <c r="U194" s="91"/>
      <c r="V194" s="91"/>
      <c r="W194" s="91"/>
      <c r="X194" s="92"/>
      <c r="Y194" s="38"/>
      <c r="Z194" s="38"/>
      <c r="AA194" s="38"/>
      <c r="AB194" s="38"/>
      <c r="AC194" s="38"/>
      <c r="AD194" s="38"/>
      <c r="AE194" s="38"/>
      <c r="AT194" s="17" t="s">
        <v>147</v>
      </c>
      <c r="AU194" s="17" t="s">
        <v>85</v>
      </c>
    </row>
    <row r="195" s="13" customFormat="1">
      <c r="A195" s="13"/>
      <c r="B195" s="242"/>
      <c r="C195" s="243"/>
      <c r="D195" s="235" t="s">
        <v>149</v>
      </c>
      <c r="E195" s="244" t="s">
        <v>1</v>
      </c>
      <c r="F195" s="245" t="s">
        <v>185</v>
      </c>
      <c r="G195" s="243"/>
      <c r="H195" s="244" t="s">
        <v>1</v>
      </c>
      <c r="I195" s="246"/>
      <c r="J195" s="246"/>
      <c r="K195" s="243"/>
      <c r="L195" s="243"/>
      <c r="M195" s="247"/>
      <c r="N195" s="248"/>
      <c r="O195" s="249"/>
      <c r="P195" s="249"/>
      <c r="Q195" s="249"/>
      <c r="R195" s="249"/>
      <c r="S195" s="249"/>
      <c r="T195" s="249"/>
      <c r="U195" s="249"/>
      <c r="V195" s="249"/>
      <c r="W195" s="249"/>
      <c r="X195" s="250"/>
      <c r="Y195" s="13"/>
      <c r="Z195" s="13"/>
      <c r="AA195" s="13"/>
      <c r="AB195" s="13"/>
      <c r="AC195" s="13"/>
      <c r="AD195" s="13"/>
      <c r="AE195" s="13"/>
      <c r="AT195" s="251" t="s">
        <v>149</v>
      </c>
      <c r="AU195" s="251" t="s">
        <v>85</v>
      </c>
      <c r="AV195" s="13" t="s">
        <v>83</v>
      </c>
      <c r="AW195" s="13" t="s">
        <v>5</v>
      </c>
      <c r="AX195" s="13" t="s">
        <v>75</v>
      </c>
      <c r="AY195" s="251" t="s">
        <v>137</v>
      </c>
    </row>
    <row r="196" s="14" customFormat="1">
      <c r="A196" s="14"/>
      <c r="B196" s="252"/>
      <c r="C196" s="253"/>
      <c r="D196" s="235" t="s">
        <v>149</v>
      </c>
      <c r="E196" s="254" t="s">
        <v>1</v>
      </c>
      <c r="F196" s="255" t="s">
        <v>348</v>
      </c>
      <c r="G196" s="253"/>
      <c r="H196" s="256">
        <v>403.25999999999999</v>
      </c>
      <c r="I196" s="257"/>
      <c r="J196" s="257"/>
      <c r="K196" s="253"/>
      <c r="L196" s="253"/>
      <c r="M196" s="258"/>
      <c r="N196" s="259"/>
      <c r="O196" s="260"/>
      <c r="P196" s="260"/>
      <c r="Q196" s="260"/>
      <c r="R196" s="260"/>
      <c r="S196" s="260"/>
      <c r="T196" s="260"/>
      <c r="U196" s="260"/>
      <c r="V196" s="260"/>
      <c r="W196" s="260"/>
      <c r="X196" s="261"/>
      <c r="Y196" s="14"/>
      <c r="Z196" s="14"/>
      <c r="AA196" s="14"/>
      <c r="AB196" s="14"/>
      <c r="AC196" s="14"/>
      <c r="AD196" s="14"/>
      <c r="AE196" s="14"/>
      <c r="AT196" s="262" t="s">
        <v>149</v>
      </c>
      <c r="AU196" s="262" t="s">
        <v>85</v>
      </c>
      <c r="AV196" s="14" t="s">
        <v>85</v>
      </c>
      <c r="AW196" s="14" t="s">
        <v>5</v>
      </c>
      <c r="AX196" s="14" t="s">
        <v>75</v>
      </c>
      <c r="AY196" s="262" t="s">
        <v>137</v>
      </c>
    </row>
    <row r="197" s="14" customFormat="1">
      <c r="A197" s="14"/>
      <c r="B197" s="252"/>
      <c r="C197" s="253"/>
      <c r="D197" s="235" t="s">
        <v>149</v>
      </c>
      <c r="E197" s="254" t="s">
        <v>1</v>
      </c>
      <c r="F197" s="255" t="s">
        <v>349</v>
      </c>
      <c r="G197" s="253"/>
      <c r="H197" s="256">
        <v>44.384999999999998</v>
      </c>
      <c r="I197" s="257"/>
      <c r="J197" s="257"/>
      <c r="K197" s="253"/>
      <c r="L197" s="253"/>
      <c r="M197" s="258"/>
      <c r="N197" s="259"/>
      <c r="O197" s="260"/>
      <c r="P197" s="260"/>
      <c r="Q197" s="260"/>
      <c r="R197" s="260"/>
      <c r="S197" s="260"/>
      <c r="T197" s="260"/>
      <c r="U197" s="260"/>
      <c r="V197" s="260"/>
      <c r="W197" s="260"/>
      <c r="X197" s="261"/>
      <c r="Y197" s="14"/>
      <c r="Z197" s="14"/>
      <c r="AA197" s="14"/>
      <c r="AB197" s="14"/>
      <c r="AC197" s="14"/>
      <c r="AD197" s="14"/>
      <c r="AE197" s="14"/>
      <c r="AT197" s="262" t="s">
        <v>149</v>
      </c>
      <c r="AU197" s="262" t="s">
        <v>85</v>
      </c>
      <c r="AV197" s="14" t="s">
        <v>85</v>
      </c>
      <c r="AW197" s="14" t="s">
        <v>5</v>
      </c>
      <c r="AX197" s="14" t="s">
        <v>75</v>
      </c>
      <c r="AY197" s="262" t="s">
        <v>137</v>
      </c>
    </row>
    <row r="198" s="14" customFormat="1">
      <c r="A198" s="14"/>
      <c r="B198" s="252"/>
      <c r="C198" s="253"/>
      <c r="D198" s="235" t="s">
        <v>149</v>
      </c>
      <c r="E198" s="254" t="s">
        <v>1</v>
      </c>
      <c r="F198" s="255" t="s">
        <v>350</v>
      </c>
      <c r="G198" s="253"/>
      <c r="H198" s="256">
        <v>229.68000000000001</v>
      </c>
      <c r="I198" s="257"/>
      <c r="J198" s="257"/>
      <c r="K198" s="253"/>
      <c r="L198" s="253"/>
      <c r="M198" s="258"/>
      <c r="N198" s="259"/>
      <c r="O198" s="260"/>
      <c r="P198" s="260"/>
      <c r="Q198" s="260"/>
      <c r="R198" s="260"/>
      <c r="S198" s="260"/>
      <c r="T198" s="260"/>
      <c r="U198" s="260"/>
      <c r="V198" s="260"/>
      <c r="W198" s="260"/>
      <c r="X198" s="261"/>
      <c r="Y198" s="14"/>
      <c r="Z198" s="14"/>
      <c r="AA198" s="14"/>
      <c r="AB198" s="14"/>
      <c r="AC198" s="14"/>
      <c r="AD198" s="14"/>
      <c r="AE198" s="14"/>
      <c r="AT198" s="262" t="s">
        <v>149</v>
      </c>
      <c r="AU198" s="262" t="s">
        <v>85</v>
      </c>
      <c r="AV198" s="14" t="s">
        <v>85</v>
      </c>
      <c r="AW198" s="14" t="s">
        <v>5</v>
      </c>
      <c r="AX198" s="14" t="s">
        <v>75</v>
      </c>
      <c r="AY198" s="262" t="s">
        <v>137</v>
      </c>
    </row>
    <row r="199" s="14" customFormat="1">
      <c r="A199" s="14"/>
      <c r="B199" s="252"/>
      <c r="C199" s="253"/>
      <c r="D199" s="235" t="s">
        <v>149</v>
      </c>
      <c r="E199" s="254" t="s">
        <v>1</v>
      </c>
      <c r="F199" s="255" t="s">
        <v>351</v>
      </c>
      <c r="G199" s="253"/>
      <c r="H199" s="256">
        <v>396</v>
      </c>
      <c r="I199" s="257"/>
      <c r="J199" s="257"/>
      <c r="K199" s="253"/>
      <c r="L199" s="253"/>
      <c r="M199" s="258"/>
      <c r="N199" s="259"/>
      <c r="O199" s="260"/>
      <c r="P199" s="260"/>
      <c r="Q199" s="260"/>
      <c r="R199" s="260"/>
      <c r="S199" s="260"/>
      <c r="T199" s="260"/>
      <c r="U199" s="260"/>
      <c r="V199" s="260"/>
      <c r="W199" s="260"/>
      <c r="X199" s="261"/>
      <c r="Y199" s="14"/>
      <c r="Z199" s="14"/>
      <c r="AA199" s="14"/>
      <c r="AB199" s="14"/>
      <c r="AC199" s="14"/>
      <c r="AD199" s="14"/>
      <c r="AE199" s="14"/>
      <c r="AT199" s="262" t="s">
        <v>149</v>
      </c>
      <c r="AU199" s="262" t="s">
        <v>85</v>
      </c>
      <c r="AV199" s="14" t="s">
        <v>85</v>
      </c>
      <c r="AW199" s="14" t="s">
        <v>5</v>
      </c>
      <c r="AX199" s="14" t="s">
        <v>75</v>
      </c>
      <c r="AY199" s="262" t="s">
        <v>137</v>
      </c>
    </row>
    <row r="200" s="14" customFormat="1">
      <c r="A200" s="14"/>
      <c r="B200" s="252"/>
      <c r="C200" s="253"/>
      <c r="D200" s="235" t="s">
        <v>149</v>
      </c>
      <c r="E200" s="254" t="s">
        <v>1</v>
      </c>
      <c r="F200" s="255" t="s">
        <v>352</v>
      </c>
      <c r="G200" s="253"/>
      <c r="H200" s="256">
        <v>102.3</v>
      </c>
      <c r="I200" s="257"/>
      <c r="J200" s="257"/>
      <c r="K200" s="253"/>
      <c r="L200" s="253"/>
      <c r="M200" s="258"/>
      <c r="N200" s="259"/>
      <c r="O200" s="260"/>
      <c r="P200" s="260"/>
      <c r="Q200" s="260"/>
      <c r="R200" s="260"/>
      <c r="S200" s="260"/>
      <c r="T200" s="260"/>
      <c r="U200" s="260"/>
      <c r="V200" s="260"/>
      <c r="W200" s="260"/>
      <c r="X200" s="261"/>
      <c r="Y200" s="14"/>
      <c r="Z200" s="14"/>
      <c r="AA200" s="14"/>
      <c r="AB200" s="14"/>
      <c r="AC200" s="14"/>
      <c r="AD200" s="14"/>
      <c r="AE200" s="14"/>
      <c r="AT200" s="262" t="s">
        <v>149</v>
      </c>
      <c r="AU200" s="262" t="s">
        <v>85</v>
      </c>
      <c r="AV200" s="14" t="s">
        <v>85</v>
      </c>
      <c r="AW200" s="14" t="s">
        <v>5</v>
      </c>
      <c r="AX200" s="14" t="s">
        <v>75</v>
      </c>
      <c r="AY200" s="262" t="s">
        <v>137</v>
      </c>
    </row>
    <row r="201" s="15" customFormat="1">
      <c r="A201" s="15"/>
      <c r="B201" s="263"/>
      <c r="C201" s="264"/>
      <c r="D201" s="235" t="s">
        <v>149</v>
      </c>
      <c r="E201" s="265" t="s">
        <v>1</v>
      </c>
      <c r="F201" s="266" t="s">
        <v>152</v>
      </c>
      <c r="G201" s="264"/>
      <c r="H201" s="267">
        <v>1175.625</v>
      </c>
      <c r="I201" s="268"/>
      <c r="J201" s="268"/>
      <c r="K201" s="264"/>
      <c r="L201" s="264"/>
      <c r="M201" s="269"/>
      <c r="N201" s="270"/>
      <c r="O201" s="271"/>
      <c r="P201" s="271"/>
      <c r="Q201" s="271"/>
      <c r="R201" s="271"/>
      <c r="S201" s="271"/>
      <c r="T201" s="271"/>
      <c r="U201" s="271"/>
      <c r="V201" s="271"/>
      <c r="W201" s="271"/>
      <c r="X201" s="272"/>
      <c r="Y201" s="15"/>
      <c r="Z201" s="15"/>
      <c r="AA201" s="15"/>
      <c r="AB201" s="15"/>
      <c r="AC201" s="15"/>
      <c r="AD201" s="15"/>
      <c r="AE201" s="15"/>
      <c r="AT201" s="273" t="s">
        <v>149</v>
      </c>
      <c r="AU201" s="273" t="s">
        <v>85</v>
      </c>
      <c r="AV201" s="15" t="s">
        <v>144</v>
      </c>
      <c r="AW201" s="15" t="s">
        <v>5</v>
      </c>
      <c r="AX201" s="15" t="s">
        <v>83</v>
      </c>
      <c r="AY201" s="273" t="s">
        <v>137</v>
      </c>
    </row>
    <row r="202" s="12" customFormat="1" ht="22.8" customHeight="1">
      <c r="A202" s="12"/>
      <c r="B202" s="204"/>
      <c r="C202" s="205"/>
      <c r="D202" s="206" t="s">
        <v>74</v>
      </c>
      <c r="E202" s="219" t="s">
        <v>85</v>
      </c>
      <c r="F202" s="219" t="s">
        <v>353</v>
      </c>
      <c r="G202" s="205"/>
      <c r="H202" s="205"/>
      <c r="I202" s="208"/>
      <c r="J202" s="208"/>
      <c r="K202" s="220">
        <f>BK202</f>
        <v>0</v>
      </c>
      <c r="L202" s="205"/>
      <c r="M202" s="210"/>
      <c r="N202" s="211"/>
      <c r="O202" s="212"/>
      <c r="P202" s="212"/>
      <c r="Q202" s="213">
        <f>SUM(Q203:Q262)</f>
        <v>0</v>
      </c>
      <c r="R202" s="213">
        <f>SUM(R203:R262)</f>
        <v>0</v>
      </c>
      <c r="S202" s="212"/>
      <c r="T202" s="214">
        <f>SUM(T203:T262)</f>
        <v>0</v>
      </c>
      <c r="U202" s="212"/>
      <c r="V202" s="214">
        <f>SUM(V203:V262)</f>
        <v>1118.6396904999999</v>
      </c>
      <c r="W202" s="212"/>
      <c r="X202" s="215">
        <f>SUM(X203:X262)</f>
        <v>0</v>
      </c>
      <c r="Y202" s="12"/>
      <c r="Z202" s="12"/>
      <c r="AA202" s="12"/>
      <c r="AB202" s="12"/>
      <c r="AC202" s="12"/>
      <c r="AD202" s="12"/>
      <c r="AE202" s="12"/>
      <c r="AR202" s="216" t="s">
        <v>83</v>
      </c>
      <c r="AT202" s="217" t="s">
        <v>74</v>
      </c>
      <c r="AU202" s="217" t="s">
        <v>83</v>
      </c>
      <c r="AY202" s="216" t="s">
        <v>137</v>
      </c>
      <c r="BK202" s="218">
        <f>SUM(BK203:BK262)</f>
        <v>0</v>
      </c>
    </row>
    <row r="203" s="2" customFormat="1" ht="33" customHeight="1">
      <c r="A203" s="38"/>
      <c r="B203" s="39"/>
      <c r="C203" s="221" t="s">
        <v>171</v>
      </c>
      <c r="D203" s="221" t="s">
        <v>139</v>
      </c>
      <c r="E203" s="222" t="s">
        <v>354</v>
      </c>
      <c r="F203" s="223" t="s">
        <v>355</v>
      </c>
      <c r="G203" s="224" t="s">
        <v>155</v>
      </c>
      <c r="H203" s="225">
        <v>505.84199999999998</v>
      </c>
      <c r="I203" s="226"/>
      <c r="J203" s="226"/>
      <c r="K203" s="227">
        <f>ROUND(P203*H203,2)</f>
        <v>0</v>
      </c>
      <c r="L203" s="223" t="s">
        <v>143</v>
      </c>
      <c r="M203" s="44"/>
      <c r="N203" s="228" t="s">
        <v>1</v>
      </c>
      <c r="O203" s="229" t="s">
        <v>38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1"/>
      <c r="T203" s="231">
        <f>S203*H203</f>
        <v>0</v>
      </c>
      <c r="U203" s="231">
        <v>1.6299999999999999</v>
      </c>
      <c r="V203" s="231">
        <f>U203*H203</f>
        <v>824.52245999999991</v>
      </c>
      <c r="W203" s="231">
        <v>0</v>
      </c>
      <c r="X203" s="232">
        <f>W203*H203</f>
        <v>0</v>
      </c>
      <c r="Y203" s="38"/>
      <c r="Z203" s="38"/>
      <c r="AA203" s="38"/>
      <c r="AB203" s="38"/>
      <c r="AC203" s="38"/>
      <c r="AD203" s="38"/>
      <c r="AE203" s="38"/>
      <c r="AR203" s="233" t="s">
        <v>144</v>
      </c>
      <c r="AT203" s="233" t="s">
        <v>139</v>
      </c>
      <c r="AU203" s="233" t="s">
        <v>85</v>
      </c>
      <c r="AY203" s="17" t="s">
        <v>137</v>
      </c>
      <c r="BE203" s="234">
        <f>IF(O203="základní",K203,0)</f>
        <v>0</v>
      </c>
      <c r="BF203" s="234">
        <f>IF(O203="snížená",K203,0)</f>
        <v>0</v>
      </c>
      <c r="BG203" s="234">
        <f>IF(O203="zákl. přenesená",K203,0)</f>
        <v>0</v>
      </c>
      <c r="BH203" s="234">
        <f>IF(O203="sníž. přenesená",K203,0)</f>
        <v>0</v>
      </c>
      <c r="BI203" s="234">
        <f>IF(O203="nulová",K203,0)</f>
        <v>0</v>
      </c>
      <c r="BJ203" s="17" t="s">
        <v>83</v>
      </c>
      <c r="BK203" s="234">
        <f>ROUND(P203*H203,2)</f>
        <v>0</v>
      </c>
      <c r="BL203" s="17" t="s">
        <v>144</v>
      </c>
      <c r="BM203" s="233" t="s">
        <v>196</v>
      </c>
    </row>
    <row r="204" s="2" customFormat="1">
      <c r="A204" s="38"/>
      <c r="B204" s="39"/>
      <c r="C204" s="40"/>
      <c r="D204" s="235" t="s">
        <v>145</v>
      </c>
      <c r="E204" s="40"/>
      <c r="F204" s="236" t="s">
        <v>356</v>
      </c>
      <c r="G204" s="40"/>
      <c r="H204" s="40"/>
      <c r="I204" s="237"/>
      <c r="J204" s="237"/>
      <c r="K204" s="40"/>
      <c r="L204" s="40"/>
      <c r="M204" s="44"/>
      <c r="N204" s="238"/>
      <c r="O204" s="239"/>
      <c r="P204" s="91"/>
      <c r="Q204" s="91"/>
      <c r="R204" s="91"/>
      <c r="S204" s="91"/>
      <c r="T204" s="91"/>
      <c r="U204" s="91"/>
      <c r="V204" s="91"/>
      <c r="W204" s="91"/>
      <c r="X204" s="92"/>
      <c r="Y204" s="38"/>
      <c r="Z204" s="38"/>
      <c r="AA204" s="38"/>
      <c r="AB204" s="38"/>
      <c r="AC204" s="38"/>
      <c r="AD204" s="38"/>
      <c r="AE204" s="38"/>
      <c r="AT204" s="17" t="s">
        <v>145</v>
      </c>
      <c r="AU204" s="17" t="s">
        <v>85</v>
      </c>
    </row>
    <row r="205" s="2" customFormat="1">
      <c r="A205" s="38"/>
      <c r="B205" s="39"/>
      <c r="C205" s="40"/>
      <c r="D205" s="240" t="s">
        <v>147</v>
      </c>
      <c r="E205" s="40"/>
      <c r="F205" s="241" t="s">
        <v>357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147</v>
      </c>
      <c r="AU205" s="17" t="s">
        <v>85</v>
      </c>
    </row>
    <row r="206" s="13" customFormat="1">
      <c r="A206" s="13"/>
      <c r="B206" s="242"/>
      <c r="C206" s="243"/>
      <c r="D206" s="235" t="s">
        <v>149</v>
      </c>
      <c r="E206" s="244" t="s">
        <v>1</v>
      </c>
      <c r="F206" s="245" t="s">
        <v>329</v>
      </c>
      <c r="G206" s="243"/>
      <c r="H206" s="244" t="s">
        <v>1</v>
      </c>
      <c r="I206" s="246"/>
      <c r="J206" s="246"/>
      <c r="K206" s="243"/>
      <c r="L206" s="243"/>
      <c r="M206" s="247"/>
      <c r="N206" s="248"/>
      <c r="O206" s="249"/>
      <c r="P206" s="249"/>
      <c r="Q206" s="249"/>
      <c r="R206" s="249"/>
      <c r="S206" s="249"/>
      <c r="T206" s="249"/>
      <c r="U206" s="249"/>
      <c r="V206" s="249"/>
      <c r="W206" s="249"/>
      <c r="X206" s="250"/>
      <c r="Y206" s="13"/>
      <c r="Z206" s="13"/>
      <c r="AA206" s="13"/>
      <c r="AB206" s="13"/>
      <c r="AC206" s="13"/>
      <c r="AD206" s="13"/>
      <c r="AE206" s="13"/>
      <c r="AT206" s="251" t="s">
        <v>149</v>
      </c>
      <c r="AU206" s="251" t="s">
        <v>85</v>
      </c>
      <c r="AV206" s="13" t="s">
        <v>83</v>
      </c>
      <c r="AW206" s="13" t="s">
        <v>5</v>
      </c>
      <c r="AX206" s="13" t="s">
        <v>75</v>
      </c>
      <c r="AY206" s="251" t="s">
        <v>137</v>
      </c>
    </row>
    <row r="207" s="14" customFormat="1">
      <c r="A207" s="14"/>
      <c r="B207" s="252"/>
      <c r="C207" s="253"/>
      <c r="D207" s="235" t="s">
        <v>149</v>
      </c>
      <c r="E207" s="254" t="s">
        <v>1</v>
      </c>
      <c r="F207" s="255" t="s">
        <v>358</v>
      </c>
      <c r="G207" s="253"/>
      <c r="H207" s="256">
        <v>12</v>
      </c>
      <c r="I207" s="257"/>
      <c r="J207" s="257"/>
      <c r="K207" s="253"/>
      <c r="L207" s="253"/>
      <c r="M207" s="258"/>
      <c r="N207" s="259"/>
      <c r="O207" s="260"/>
      <c r="P207" s="260"/>
      <c r="Q207" s="260"/>
      <c r="R207" s="260"/>
      <c r="S207" s="260"/>
      <c r="T207" s="260"/>
      <c r="U207" s="260"/>
      <c r="V207" s="260"/>
      <c r="W207" s="260"/>
      <c r="X207" s="261"/>
      <c r="Y207" s="14"/>
      <c r="Z207" s="14"/>
      <c r="AA207" s="14"/>
      <c r="AB207" s="14"/>
      <c r="AC207" s="14"/>
      <c r="AD207" s="14"/>
      <c r="AE207" s="14"/>
      <c r="AT207" s="262" t="s">
        <v>149</v>
      </c>
      <c r="AU207" s="262" t="s">
        <v>85</v>
      </c>
      <c r="AV207" s="14" t="s">
        <v>85</v>
      </c>
      <c r="AW207" s="14" t="s">
        <v>5</v>
      </c>
      <c r="AX207" s="14" t="s">
        <v>75</v>
      </c>
      <c r="AY207" s="262" t="s">
        <v>137</v>
      </c>
    </row>
    <row r="208" s="13" customFormat="1">
      <c r="A208" s="13"/>
      <c r="B208" s="242"/>
      <c r="C208" s="243"/>
      <c r="D208" s="235" t="s">
        <v>149</v>
      </c>
      <c r="E208" s="244" t="s">
        <v>1</v>
      </c>
      <c r="F208" s="245" t="s">
        <v>331</v>
      </c>
      <c r="G208" s="243"/>
      <c r="H208" s="244" t="s">
        <v>1</v>
      </c>
      <c r="I208" s="246"/>
      <c r="J208" s="246"/>
      <c r="K208" s="243"/>
      <c r="L208" s="243"/>
      <c r="M208" s="247"/>
      <c r="N208" s="248"/>
      <c r="O208" s="249"/>
      <c r="P208" s="249"/>
      <c r="Q208" s="249"/>
      <c r="R208" s="249"/>
      <c r="S208" s="249"/>
      <c r="T208" s="249"/>
      <c r="U208" s="249"/>
      <c r="V208" s="249"/>
      <c r="W208" s="249"/>
      <c r="X208" s="250"/>
      <c r="Y208" s="13"/>
      <c r="Z208" s="13"/>
      <c r="AA208" s="13"/>
      <c r="AB208" s="13"/>
      <c r="AC208" s="13"/>
      <c r="AD208" s="13"/>
      <c r="AE208" s="13"/>
      <c r="AT208" s="251" t="s">
        <v>149</v>
      </c>
      <c r="AU208" s="251" t="s">
        <v>85</v>
      </c>
      <c r="AV208" s="13" t="s">
        <v>83</v>
      </c>
      <c r="AW208" s="13" t="s">
        <v>5</v>
      </c>
      <c r="AX208" s="13" t="s">
        <v>75</v>
      </c>
      <c r="AY208" s="251" t="s">
        <v>137</v>
      </c>
    </row>
    <row r="209" s="14" customFormat="1">
      <c r="A209" s="14"/>
      <c r="B209" s="252"/>
      <c r="C209" s="253"/>
      <c r="D209" s="235" t="s">
        <v>149</v>
      </c>
      <c r="E209" s="254" t="s">
        <v>1</v>
      </c>
      <c r="F209" s="255" t="s">
        <v>359</v>
      </c>
      <c r="G209" s="253"/>
      <c r="H209" s="256">
        <v>118.70999999999999</v>
      </c>
      <c r="I209" s="257"/>
      <c r="J209" s="257"/>
      <c r="K209" s="253"/>
      <c r="L209" s="253"/>
      <c r="M209" s="258"/>
      <c r="N209" s="259"/>
      <c r="O209" s="260"/>
      <c r="P209" s="260"/>
      <c r="Q209" s="260"/>
      <c r="R209" s="260"/>
      <c r="S209" s="260"/>
      <c r="T209" s="260"/>
      <c r="U209" s="260"/>
      <c r="V209" s="260"/>
      <c r="W209" s="260"/>
      <c r="X209" s="261"/>
      <c r="Y209" s="14"/>
      <c r="Z209" s="14"/>
      <c r="AA209" s="14"/>
      <c r="AB209" s="14"/>
      <c r="AC209" s="14"/>
      <c r="AD209" s="14"/>
      <c r="AE209" s="14"/>
      <c r="AT209" s="262" t="s">
        <v>149</v>
      </c>
      <c r="AU209" s="262" t="s">
        <v>85</v>
      </c>
      <c r="AV209" s="14" t="s">
        <v>85</v>
      </c>
      <c r="AW209" s="14" t="s">
        <v>5</v>
      </c>
      <c r="AX209" s="14" t="s">
        <v>75</v>
      </c>
      <c r="AY209" s="262" t="s">
        <v>137</v>
      </c>
    </row>
    <row r="210" s="13" customFormat="1">
      <c r="A210" s="13"/>
      <c r="B210" s="242"/>
      <c r="C210" s="243"/>
      <c r="D210" s="235" t="s">
        <v>149</v>
      </c>
      <c r="E210" s="244" t="s">
        <v>1</v>
      </c>
      <c r="F210" s="245" t="s">
        <v>333</v>
      </c>
      <c r="G210" s="243"/>
      <c r="H210" s="244" t="s">
        <v>1</v>
      </c>
      <c r="I210" s="246"/>
      <c r="J210" s="246"/>
      <c r="K210" s="243"/>
      <c r="L210" s="243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Y210" s="13"/>
      <c r="Z210" s="13"/>
      <c r="AA210" s="13"/>
      <c r="AB210" s="13"/>
      <c r="AC210" s="13"/>
      <c r="AD210" s="13"/>
      <c r="AE210" s="13"/>
      <c r="AT210" s="251" t="s">
        <v>149</v>
      </c>
      <c r="AU210" s="251" t="s">
        <v>85</v>
      </c>
      <c r="AV210" s="13" t="s">
        <v>83</v>
      </c>
      <c r="AW210" s="13" t="s">
        <v>5</v>
      </c>
      <c r="AX210" s="13" t="s">
        <v>75</v>
      </c>
      <c r="AY210" s="251" t="s">
        <v>137</v>
      </c>
    </row>
    <row r="211" s="14" customFormat="1">
      <c r="A211" s="14"/>
      <c r="B211" s="252"/>
      <c r="C211" s="253"/>
      <c r="D211" s="235" t="s">
        <v>149</v>
      </c>
      <c r="E211" s="254" t="s">
        <v>1</v>
      </c>
      <c r="F211" s="255" t="s">
        <v>360</v>
      </c>
      <c r="G211" s="253"/>
      <c r="H211" s="256">
        <v>188.40600000000001</v>
      </c>
      <c r="I211" s="257"/>
      <c r="J211" s="257"/>
      <c r="K211" s="253"/>
      <c r="L211" s="253"/>
      <c r="M211" s="258"/>
      <c r="N211" s="259"/>
      <c r="O211" s="260"/>
      <c r="P211" s="260"/>
      <c r="Q211" s="260"/>
      <c r="R211" s="260"/>
      <c r="S211" s="260"/>
      <c r="T211" s="260"/>
      <c r="U211" s="260"/>
      <c r="V211" s="260"/>
      <c r="W211" s="260"/>
      <c r="X211" s="261"/>
      <c r="Y211" s="14"/>
      <c r="Z211" s="14"/>
      <c r="AA211" s="14"/>
      <c r="AB211" s="14"/>
      <c r="AC211" s="14"/>
      <c r="AD211" s="14"/>
      <c r="AE211" s="14"/>
      <c r="AT211" s="262" t="s">
        <v>149</v>
      </c>
      <c r="AU211" s="262" t="s">
        <v>85</v>
      </c>
      <c r="AV211" s="14" t="s">
        <v>85</v>
      </c>
      <c r="AW211" s="14" t="s">
        <v>5</v>
      </c>
      <c r="AX211" s="14" t="s">
        <v>75</v>
      </c>
      <c r="AY211" s="262" t="s">
        <v>137</v>
      </c>
    </row>
    <row r="212" s="13" customFormat="1">
      <c r="A212" s="13"/>
      <c r="B212" s="242"/>
      <c r="C212" s="243"/>
      <c r="D212" s="235" t="s">
        <v>149</v>
      </c>
      <c r="E212" s="244" t="s">
        <v>1</v>
      </c>
      <c r="F212" s="245" t="s">
        <v>335</v>
      </c>
      <c r="G212" s="243"/>
      <c r="H212" s="244" t="s">
        <v>1</v>
      </c>
      <c r="I212" s="246"/>
      <c r="J212" s="246"/>
      <c r="K212" s="243"/>
      <c r="L212" s="243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3"/>
      <c r="Z212" s="13"/>
      <c r="AA212" s="13"/>
      <c r="AB212" s="13"/>
      <c r="AC212" s="13"/>
      <c r="AD212" s="13"/>
      <c r="AE212" s="13"/>
      <c r="AT212" s="251" t="s">
        <v>149</v>
      </c>
      <c r="AU212" s="251" t="s">
        <v>85</v>
      </c>
      <c r="AV212" s="13" t="s">
        <v>83</v>
      </c>
      <c r="AW212" s="13" t="s">
        <v>5</v>
      </c>
      <c r="AX212" s="13" t="s">
        <v>75</v>
      </c>
      <c r="AY212" s="251" t="s">
        <v>137</v>
      </c>
    </row>
    <row r="213" s="14" customFormat="1">
      <c r="A213" s="14"/>
      <c r="B213" s="252"/>
      <c r="C213" s="253"/>
      <c r="D213" s="235" t="s">
        <v>149</v>
      </c>
      <c r="E213" s="254" t="s">
        <v>1</v>
      </c>
      <c r="F213" s="255" t="s">
        <v>361</v>
      </c>
      <c r="G213" s="253"/>
      <c r="H213" s="256">
        <v>186.726</v>
      </c>
      <c r="I213" s="257"/>
      <c r="J213" s="257"/>
      <c r="K213" s="253"/>
      <c r="L213" s="253"/>
      <c r="M213" s="258"/>
      <c r="N213" s="259"/>
      <c r="O213" s="260"/>
      <c r="P213" s="260"/>
      <c r="Q213" s="260"/>
      <c r="R213" s="260"/>
      <c r="S213" s="260"/>
      <c r="T213" s="260"/>
      <c r="U213" s="260"/>
      <c r="V213" s="260"/>
      <c r="W213" s="260"/>
      <c r="X213" s="261"/>
      <c r="Y213" s="14"/>
      <c r="Z213" s="14"/>
      <c r="AA213" s="14"/>
      <c r="AB213" s="14"/>
      <c r="AC213" s="14"/>
      <c r="AD213" s="14"/>
      <c r="AE213" s="14"/>
      <c r="AT213" s="262" t="s">
        <v>149</v>
      </c>
      <c r="AU213" s="262" t="s">
        <v>85</v>
      </c>
      <c r="AV213" s="14" t="s">
        <v>85</v>
      </c>
      <c r="AW213" s="14" t="s">
        <v>5</v>
      </c>
      <c r="AX213" s="14" t="s">
        <v>75</v>
      </c>
      <c r="AY213" s="262" t="s">
        <v>137</v>
      </c>
    </row>
    <row r="214" s="15" customFormat="1">
      <c r="A214" s="15"/>
      <c r="B214" s="263"/>
      <c r="C214" s="264"/>
      <c r="D214" s="235" t="s">
        <v>149</v>
      </c>
      <c r="E214" s="265" t="s">
        <v>1</v>
      </c>
      <c r="F214" s="266" t="s">
        <v>152</v>
      </c>
      <c r="G214" s="264"/>
      <c r="H214" s="267">
        <v>505.84199999999998</v>
      </c>
      <c r="I214" s="268"/>
      <c r="J214" s="268"/>
      <c r="K214" s="264"/>
      <c r="L214" s="264"/>
      <c r="M214" s="269"/>
      <c r="N214" s="270"/>
      <c r="O214" s="271"/>
      <c r="P214" s="271"/>
      <c r="Q214" s="271"/>
      <c r="R214" s="271"/>
      <c r="S214" s="271"/>
      <c r="T214" s="271"/>
      <c r="U214" s="271"/>
      <c r="V214" s="271"/>
      <c r="W214" s="271"/>
      <c r="X214" s="272"/>
      <c r="Y214" s="15"/>
      <c r="Z214" s="15"/>
      <c r="AA214" s="15"/>
      <c r="AB214" s="15"/>
      <c r="AC214" s="15"/>
      <c r="AD214" s="15"/>
      <c r="AE214" s="15"/>
      <c r="AT214" s="273" t="s">
        <v>149</v>
      </c>
      <c r="AU214" s="273" t="s">
        <v>85</v>
      </c>
      <c r="AV214" s="15" t="s">
        <v>144</v>
      </c>
      <c r="AW214" s="15" t="s">
        <v>5</v>
      </c>
      <c r="AX214" s="15" t="s">
        <v>83</v>
      </c>
      <c r="AY214" s="273" t="s">
        <v>137</v>
      </c>
    </row>
    <row r="215" s="2" customFormat="1" ht="33" customHeight="1">
      <c r="A215" s="38"/>
      <c r="B215" s="39"/>
      <c r="C215" s="221" t="s">
        <v>201</v>
      </c>
      <c r="D215" s="221" t="s">
        <v>139</v>
      </c>
      <c r="E215" s="222" t="s">
        <v>362</v>
      </c>
      <c r="F215" s="223" t="s">
        <v>363</v>
      </c>
      <c r="G215" s="224" t="s">
        <v>155</v>
      </c>
      <c r="H215" s="225">
        <v>119.75</v>
      </c>
      <c r="I215" s="226"/>
      <c r="J215" s="226"/>
      <c r="K215" s="227">
        <f>ROUND(P215*H215,2)</f>
        <v>0</v>
      </c>
      <c r="L215" s="223" t="s">
        <v>143</v>
      </c>
      <c r="M215" s="44"/>
      <c r="N215" s="228" t="s">
        <v>1</v>
      </c>
      <c r="O215" s="229" t="s">
        <v>38</v>
      </c>
      <c r="P215" s="230">
        <f>I215+J215</f>
        <v>0</v>
      </c>
      <c r="Q215" s="230">
        <f>ROUND(I215*H215,2)</f>
        <v>0</v>
      </c>
      <c r="R215" s="230">
        <f>ROUND(J215*H215,2)</f>
        <v>0</v>
      </c>
      <c r="S215" s="91"/>
      <c r="T215" s="231">
        <f>S215*H215</f>
        <v>0</v>
      </c>
      <c r="U215" s="231">
        <v>1.665</v>
      </c>
      <c r="V215" s="231">
        <f>U215*H215</f>
        <v>199.38374999999999</v>
      </c>
      <c r="W215" s="231">
        <v>0</v>
      </c>
      <c r="X215" s="232">
        <f>W215*H215</f>
        <v>0</v>
      </c>
      <c r="Y215" s="38"/>
      <c r="Z215" s="38"/>
      <c r="AA215" s="38"/>
      <c r="AB215" s="38"/>
      <c r="AC215" s="38"/>
      <c r="AD215" s="38"/>
      <c r="AE215" s="38"/>
      <c r="AR215" s="233" t="s">
        <v>144</v>
      </c>
      <c r="AT215" s="233" t="s">
        <v>139</v>
      </c>
      <c r="AU215" s="233" t="s">
        <v>85</v>
      </c>
      <c r="AY215" s="17" t="s">
        <v>137</v>
      </c>
      <c r="BE215" s="234">
        <f>IF(O215="základní",K215,0)</f>
        <v>0</v>
      </c>
      <c r="BF215" s="234">
        <f>IF(O215="snížená",K215,0)</f>
        <v>0</v>
      </c>
      <c r="BG215" s="234">
        <f>IF(O215="zákl. přenesená",K215,0)</f>
        <v>0</v>
      </c>
      <c r="BH215" s="234">
        <f>IF(O215="sníž. přenesená",K215,0)</f>
        <v>0</v>
      </c>
      <c r="BI215" s="234">
        <f>IF(O215="nulová",K215,0)</f>
        <v>0</v>
      </c>
      <c r="BJ215" s="17" t="s">
        <v>83</v>
      </c>
      <c r="BK215" s="234">
        <f>ROUND(P215*H215,2)</f>
        <v>0</v>
      </c>
      <c r="BL215" s="17" t="s">
        <v>144</v>
      </c>
      <c r="BM215" s="233" t="s">
        <v>204</v>
      </c>
    </row>
    <row r="216" s="2" customFormat="1">
      <c r="A216" s="38"/>
      <c r="B216" s="39"/>
      <c r="C216" s="40"/>
      <c r="D216" s="235" t="s">
        <v>145</v>
      </c>
      <c r="E216" s="40"/>
      <c r="F216" s="236" t="s">
        <v>364</v>
      </c>
      <c r="G216" s="40"/>
      <c r="H216" s="40"/>
      <c r="I216" s="237"/>
      <c r="J216" s="237"/>
      <c r="K216" s="40"/>
      <c r="L216" s="40"/>
      <c r="M216" s="44"/>
      <c r="N216" s="238"/>
      <c r="O216" s="239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145</v>
      </c>
      <c r="AU216" s="17" t="s">
        <v>85</v>
      </c>
    </row>
    <row r="217" s="2" customFormat="1">
      <c r="A217" s="38"/>
      <c r="B217" s="39"/>
      <c r="C217" s="40"/>
      <c r="D217" s="240" t="s">
        <v>147</v>
      </c>
      <c r="E217" s="40"/>
      <c r="F217" s="241" t="s">
        <v>365</v>
      </c>
      <c r="G217" s="40"/>
      <c r="H217" s="40"/>
      <c r="I217" s="237"/>
      <c r="J217" s="237"/>
      <c r="K217" s="40"/>
      <c r="L217" s="40"/>
      <c r="M217" s="44"/>
      <c r="N217" s="238"/>
      <c r="O217" s="239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85</v>
      </c>
    </row>
    <row r="218" s="13" customFormat="1">
      <c r="A218" s="13"/>
      <c r="B218" s="242"/>
      <c r="C218" s="243"/>
      <c r="D218" s="235" t="s">
        <v>149</v>
      </c>
      <c r="E218" s="244" t="s">
        <v>1</v>
      </c>
      <c r="F218" s="245" t="s">
        <v>366</v>
      </c>
      <c r="G218" s="243"/>
      <c r="H218" s="244" t="s">
        <v>1</v>
      </c>
      <c r="I218" s="246"/>
      <c r="J218" s="246"/>
      <c r="K218" s="243"/>
      <c r="L218" s="243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3"/>
      <c r="Z218" s="13"/>
      <c r="AA218" s="13"/>
      <c r="AB218" s="13"/>
      <c r="AC218" s="13"/>
      <c r="AD218" s="13"/>
      <c r="AE218" s="13"/>
      <c r="AT218" s="251" t="s">
        <v>149</v>
      </c>
      <c r="AU218" s="251" t="s">
        <v>85</v>
      </c>
      <c r="AV218" s="13" t="s">
        <v>83</v>
      </c>
      <c r="AW218" s="13" t="s">
        <v>5</v>
      </c>
      <c r="AX218" s="13" t="s">
        <v>75</v>
      </c>
      <c r="AY218" s="251" t="s">
        <v>137</v>
      </c>
    </row>
    <row r="219" s="14" customFormat="1">
      <c r="A219" s="14"/>
      <c r="B219" s="252"/>
      <c r="C219" s="253"/>
      <c r="D219" s="235" t="s">
        <v>149</v>
      </c>
      <c r="E219" s="254" t="s">
        <v>1</v>
      </c>
      <c r="F219" s="255" t="s">
        <v>367</v>
      </c>
      <c r="G219" s="253"/>
      <c r="H219" s="256">
        <v>119.75</v>
      </c>
      <c r="I219" s="257"/>
      <c r="J219" s="257"/>
      <c r="K219" s="253"/>
      <c r="L219" s="253"/>
      <c r="M219" s="258"/>
      <c r="N219" s="259"/>
      <c r="O219" s="260"/>
      <c r="P219" s="260"/>
      <c r="Q219" s="260"/>
      <c r="R219" s="260"/>
      <c r="S219" s="260"/>
      <c r="T219" s="260"/>
      <c r="U219" s="260"/>
      <c r="V219" s="260"/>
      <c r="W219" s="260"/>
      <c r="X219" s="261"/>
      <c r="Y219" s="14"/>
      <c r="Z219" s="14"/>
      <c r="AA219" s="14"/>
      <c r="AB219" s="14"/>
      <c r="AC219" s="14"/>
      <c r="AD219" s="14"/>
      <c r="AE219" s="14"/>
      <c r="AT219" s="262" t="s">
        <v>149</v>
      </c>
      <c r="AU219" s="262" t="s">
        <v>85</v>
      </c>
      <c r="AV219" s="14" t="s">
        <v>85</v>
      </c>
      <c r="AW219" s="14" t="s">
        <v>5</v>
      </c>
      <c r="AX219" s="14" t="s">
        <v>75</v>
      </c>
      <c r="AY219" s="262" t="s">
        <v>137</v>
      </c>
    </row>
    <row r="220" s="15" customFormat="1">
      <c r="A220" s="15"/>
      <c r="B220" s="263"/>
      <c r="C220" s="264"/>
      <c r="D220" s="235" t="s">
        <v>149</v>
      </c>
      <c r="E220" s="265" t="s">
        <v>1</v>
      </c>
      <c r="F220" s="266" t="s">
        <v>152</v>
      </c>
      <c r="G220" s="264"/>
      <c r="H220" s="267">
        <v>119.75</v>
      </c>
      <c r="I220" s="268"/>
      <c r="J220" s="268"/>
      <c r="K220" s="264"/>
      <c r="L220" s="264"/>
      <c r="M220" s="269"/>
      <c r="N220" s="270"/>
      <c r="O220" s="271"/>
      <c r="P220" s="271"/>
      <c r="Q220" s="271"/>
      <c r="R220" s="271"/>
      <c r="S220" s="271"/>
      <c r="T220" s="271"/>
      <c r="U220" s="271"/>
      <c r="V220" s="271"/>
      <c r="W220" s="271"/>
      <c r="X220" s="272"/>
      <c r="Y220" s="15"/>
      <c r="Z220" s="15"/>
      <c r="AA220" s="15"/>
      <c r="AB220" s="15"/>
      <c r="AC220" s="15"/>
      <c r="AD220" s="15"/>
      <c r="AE220" s="15"/>
      <c r="AT220" s="273" t="s">
        <v>149</v>
      </c>
      <c r="AU220" s="273" t="s">
        <v>85</v>
      </c>
      <c r="AV220" s="15" t="s">
        <v>144</v>
      </c>
      <c r="AW220" s="15" t="s">
        <v>5</v>
      </c>
      <c r="AX220" s="15" t="s">
        <v>83</v>
      </c>
      <c r="AY220" s="273" t="s">
        <v>137</v>
      </c>
    </row>
    <row r="221" s="2" customFormat="1" ht="33" customHeight="1">
      <c r="A221" s="38"/>
      <c r="B221" s="39"/>
      <c r="C221" s="221" t="s">
        <v>178</v>
      </c>
      <c r="D221" s="221" t="s">
        <v>139</v>
      </c>
      <c r="E221" s="222" t="s">
        <v>368</v>
      </c>
      <c r="F221" s="223" t="s">
        <v>369</v>
      </c>
      <c r="G221" s="224" t="s">
        <v>142</v>
      </c>
      <c r="H221" s="225">
        <v>1868.0999999999999</v>
      </c>
      <c r="I221" s="226"/>
      <c r="J221" s="226"/>
      <c r="K221" s="227">
        <f>ROUND(P221*H221,2)</f>
        <v>0</v>
      </c>
      <c r="L221" s="223" t="s">
        <v>143</v>
      </c>
      <c r="M221" s="44"/>
      <c r="N221" s="228" t="s">
        <v>1</v>
      </c>
      <c r="O221" s="229" t="s">
        <v>38</v>
      </c>
      <c r="P221" s="230">
        <f>I221+J221</f>
        <v>0</v>
      </c>
      <c r="Q221" s="230">
        <f>ROUND(I221*H221,2)</f>
        <v>0</v>
      </c>
      <c r="R221" s="230">
        <f>ROUND(J221*H221,2)</f>
        <v>0</v>
      </c>
      <c r="S221" s="91"/>
      <c r="T221" s="231">
        <f>S221*H221</f>
        <v>0</v>
      </c>
      <c r="U221" s="231">
        <v>0.00031</v>
      </c>
      <c r="V221" s="231">
        <f>U221*H221</f>
        <v>0.57911099999999993</v>
      </c>
      <c r="W221" s="231">
        <v>0</v>
      </c>
      <c r="X221" s="232">
        <f>W221*H221</f>
        <v>0</v>
      </c>
      <c r="Y221" s="38"/>
      <c r="Z221" s="38"/>
      <c r="AA221" s="38"/>
      <c r="AB221" s="38"/>
      <c r="AC221" s="38"/>
      <c r="AD221" s="38"/>
      <c r="AE221" s="38"/>
      <c r="AR221" s="233" t="s">
        <v>144</v>
      </c>
      <c r="AT221" s="233" t="s">
        <v>139</v>
      </c>
      <c r="AU221" s="233" t="s">
        <v>85</v>
      </c>
      <c r="AY221" s="17" t="s">
        <v>137</v>
      </c>
      <c r="BE221" s="234">
        <f>IF(O221="základní",K221,0)</f>
        <v>0</v>
      </c>
      <c r="BF221" s="234">
        <f>IF(O221="snížená",K221,0)</f>
        <v>0</v>
      </c>
      <c r="BG221" s="234">
        <f>IF(O221="zákl. přenesená",K221,0)</f>
        <v>0</v>
      </c>
      <c r="BH221" s="234">
        <f>IF(O221="sníž. přenesená",K221,0)</f>
        <v>0</v>
      </c>
      <c r="BI221" s="234">
        <f>IF(O221="nulová",K221,0)</f>
        <v>0</v>
      </c>
      <c r="BJ221" s="17" t="s">
        <v>83</v>
      </c>
      <c r="BK221" s="234">
        <f>ROUND(P221*H221,2)</f>
        <v>0</v>
      </c>
      <c r="BL221" s="17" t="s">
        <v>144</v>
      </c>
      <c r="BM221" s="233" t="s">
        <v>211</v>
      </c>
    </row>
    <row r="222" s="2" customFormat="1">
      <c r="A222" s="38"/>
      <c r="B222" s="39"/>
      <c r="C222" s="40"/>
      <c r="D222" s="235" t="s">
        <v>145</v>
      </c>
      <c r="E222" s="40"/>
      <c r="F222" s="236" t="s">
        <v>369</v>
      </c>
      <c r="G222" s="40"/>
      <c r="H222" s="40"/>
      <c r="I222" s="237"/>
      <c r="J222" s="237"/>
      <c r="K222" s="40"/>
      <c r="L222" s="40"/>
      <c r="M222" s="44"/>
      <c r="N222" s="238"/>
      <c r="O222" s="239"/>
      <c r="P222" s="91"/>
      <c r="Q222" s="91"/>
      <c r="R222" s="91"/>
      <c r="S222" s="91"/>
      <c r="T222" s="91"/>
      <c r="U222" s="91"/>
      <c r="V222" s="91"/>
      <c r="W222" s="91"/>
      <c r="X222" s="92"/>
      <c r="Y222" s="38"/>
      <c r="Z222" s="38"/>
      <c r="AA222" s="38"/>
      <c r="AB222" s="38"/>
      <c r="AC222" s="38"/>
      <c r="AD222" s="38"/>
      <c r="AE222" s="38"/>
      <c r="AT222" s="17" t="s">
        <v>145</v>
      </c>
      <c r="AU222" s="17" t="s">
        <v>85</v>
      </c>
    </row>
    <row r="223" s="2" customFormat="1">
      <c r="A223" s="38"/>
      <c r="B223" s="39"/>
      <c r="C223" s="40"/>
      <c r="D223" s="240" t="s">
        <v>147</v>
      </c>
      <c r="E223" s="40"/>
      <c r="F223" s="241" t="s">
        <v>370</v>
      </c>
      <c r="G223" s="40"/>
      <c r="H223" s="40"/>
      <c r="I223" s="237"/>
      <c r="J223" s="237"/>
      <c r="K223" s="40"/>
      <c r="L223" s="40"/>
      <c r="M223" s="44"/>
      <c r="N223" s="238"/>
      <c r="O223" s="239"/>
      <c r="P223" s="91"/>
      <c r="Q223" s="91"/>
      <c r="R223" s="91"/>
      <c r="S223" s="91"/>
      <c r="T223" s="91"/>
      <c r="U223" s="91"/>
      <c r="V223" s="91"/>
      <c r="W223" s="91"/>
      <c r="X223" s="92"/>
      <c r="Y223" s="38"/>
      <c r="Z223" s="38"/>
      <c r="AA223" s="38"/>
      <c r="AB223" s="38"/>
      <c r="AC223" s="38"/>
      <c r="AD223" s="38"/>
      <c r="AE223" s="38"/>
      <c r="AT223" s="17" t="s">
        <v>147</v>
      </c>
      <c r="AU223" s="17" t="s">
        <v>85</v>
      </c>
    </row>
    <row r="224" s="13" customFormat="1">
      <c r="A224" s="13"/>
      <c r="B224" s="242"/>
      <c r="C224" s="243"/>
      <c r="D224" s="235" t="s">
        <v>149</v>
      </c>
      <c r="E224" s="244" t="s">
        <v>1</v>
      </c>
      <c r="F224" s="245" t="s">
        <v>371</v>
      </c>
      <c r="G224" s="243"/>
      <c r="H224" s="244" t="s">
        <v>1</v>
      </c>
      <c r="I224" s="246"/>
      <c r="J224" s="246"/>
      <c r="K224" s="243"/>
      <c r="L224" s="243"/>
      <c r="M224" s="247"/>
      <c r="N224" s="248"/>
      <c r="O224" s="249"/>
      <c r="P224" s="249"/>
      <c r="Q224" s="249"/>
      <c r="R224" s="249"/>
      <c r="S224" s="249"/>
      <c r="T224" s="249"/>
      <c r="U224" s="249"/>
      <c r="V224" s="249"/>
      <c r="W224" s="249"/>
      <c r="X224" s="250"/>
      <c r="Y224" s="13"/>
      <c r="Z224" s="13"/>
      <c r="AA224" s="13"/>
      <c r="AB224" s="13"/>
      <c r="AC224" s="13"/>
      <c r="AD224" s="13"/>
      <c r="AE224" s="13"/>
      <c r="AT224" s="251" t="s">
        <v>149</v>
      </c>
      <c r="AU224" s="251" t="s">
        <v>85</v>
      </c>
      <c r="AV224" s="13" t="s">
        <v>83</v>
      </c>
      <c r="AW224" s="13" t="s">
        <v>5</v>
      </c>
      <c r="AX224" s="13" t="s">
        <v>75</v>
      </c>
      <c r="AY224" s="251" t="s">
        <v>137</v>
      </c>
    </row>
    <row r="225" s="14" customFormat="1">
      <c r="A225" s="14"/>
      <c r="B225" s="252"/>
      <c r="C225" s="253"/>
      <c r="D225" s="235" t="s">
        <v>149</v>
      </c>
      <c r="E225" s="254" t="s">
        <v>1</v>
      </c>
      <c r="F225" s="255" t="s">
        <v>372</v>
      </c>
      <c r="G225" s="253"/>
      <c r="H225" s="256">
        <v>1868.0999999999999</v>
      </c>
      <c r="I225" s="257"/>
      <c r="J225" s="257"/>
      <c r="K225" s="253"/>
      <c r="L225" s="253"/>
      <c r="M225" s="258"/>
      <c r="N225" s="259"/>
      <c r="O225" s="260"/>
      <c r="P225" s="260"/>
      <c r="Q225" s="260"/>
      <c r="R225" s="260"/>
      <c r="S225" s="260"/>
      <c r="T225" s="260"/>
      <c r="U225" s="260"/>
      <c r="V225" s="260"/>
      <c r="W225" s="260"/>
      <c r="X225" s="261"/>
      <c r="Y225" s="14"/>
      <c r="Z225" s="14"/>
      <c r="AA225" s="14"/>
      <c r="AB225" s="14"/>
      <c r="AC225" s="14"/>
      <c r="AD225" s="14"/>
      <c r="AE225" s="14"/>
      <c r="AT225" s="262" t="s">
        <v>149</v>
      </c>
      <c r="AU225" s="262" t="s">
        <v>85</v>
      </c>
      <c r="AV225" s="14" t="s">
        <v>85</v>
      </c>
      <c r="AW225" s="14" t="s">
        <v>5</v>
      </c>
      <c r="AX225" s="14" t="s">
        <v>75</v>
      </c>
      <c r="AY225" s="262" t="s">
        <v>137</v>
      </c>
    </row>
    <row r="226" s="15" customFormat="1">
      <c r="A226" s="15"/>
      <c r="B226" s="263"/>
      <c r="C226" s="264"/>
      <c r="D226" s="235" t="s">
        <v>149</v>
      </c>
      <c r="E226" s="265" t="s">
        <v>1</v>
      </c>
      <c r="F226" s="266" t="s">
        <v>152</v>
      </c>
      <c r="G226" s="264"/>
      <c r="H226" s="267">
        <v>1868.0999999999999</v>
      </c>
      <c r="I226" s="268"/>
      <c r="J226" s="268"/>
      <c r="K226" s="264"/>
      <c r="L226" s="264"/>
      <c r="M226" s="269"/>
      <c r="N226" s="270"/>
      <c r="O226" s="271"/>
      <c r="P226" s="271"/>
      <c r="Q226" s="271"/>
      <c r="R226" s="271"/>
      <c r="S226" s="271"/>
      <c r="T226" s="271"/>
      <c r="U226" s="271"/>
      <c r="V226" s="271"/>
      <c r="W226" s="271"/>
      <c r="X226" s="272"/>
      <c r="Y226" s="15"/>
      <c r="Z226" s="15"/>
      <c r="AA226" s="15"/>
      <c r="AB226" s="15"/>
      <c r="AC226" s="15"/>
      <c r="AD226" s="15"/>
      <c r="AE226" s="15"/>
      <c r="AT226" s="273" t="s">
        <v>149</v>
      </c>
      <c r="AU226" s="273" t="s">
        <v>85</v>
      </c>
      <c r="AV226" s="15" t="s">
        <v>144</v>
      </c>
      <c r="AW226" s="15" t="s">
        <v>5</v>
      </c>
      <c r="AX226" s="15" t="s">
        <v>83</v>
      </c>
      <c r="AY226" s="273" t="s">
        <v>137</v>
      </c>
    </row>
    <row r="227" s="2" customFormat="1" ht="24.15" customHeight="1">
      <c r="A227" s="38"/>
      <c r="B227" s="39"/>
      <c r="C227" s="221" t="s">
        <v>213</v>
      </c>
      <c r="D227" s="221" t="s">
        <v>139</v>
      </c>
      <c r="E227" s="222" t="s">
        <v>373</v>
      </c>
      <c r="F227" s="223" t="s">
        <v>374</v>
      </c>
      <c r="G227" s="224" t="s">
        <v>142</v>
      </c>
      <c r="H227" s="225">
        <v>2085.1750000000002</v>
      </c>
      <c r="I227" s="226"/>
      <c r="J227" s="226"/>
      <c r="K227" s="227">
        <f>ROUND(P227*H227,2)</f>
        <v>0</v>
      </c>
      <c r="L227" s="223" t="s">
        <v>143</v>
      </c>
      <c r="M227" s="44"/>
      <c r="N227" s="228" t="s">
        <v>1</v>
      </c>
      <c r="O227" s="229" t="s">
        <v>38</v>
      </c>
      <c r="P227" s="230">
        <f>I227+J227</f>
        <v>0</v>
      </c>
      <c r="Q227" s="230">
        <f>ROUND(I227*H227,2)</f>
        <v>0</v>
      </c>
      <c r="R227" s="230">
        <f>ROUND(J227*H227,2)</f>
        <v>0</v>
      </c>
      <c r="S227" s="91"/>
      <c r="T227" s="231">
        <f>S227*H227</f>
        <v>0</v>
      </c>
      <c r="U227" s="231">
        <v>0.00013999999999999999</v>
      </c>
      <c r="V227" s="231">
        <f>U227*H227</f>
        <v>0.29192449999999998</v>
      </c>
      <c r="W227" s="231">
        <v>0</v>
      </c>
      <c r="X227" s="232">
        <f>W227*H227</f>
        <v>0</v>
      </c>
      <c r="Y227" s="38"/>
      <c r="Z227" s="38"/>
      <c r="AA227" s="38"/>
      <c r="AB227" s="38"/>
      <c r="AC227" s="38"/>
      <c r="AD227" s="38"/>
      <c r="AE227" s="38"/>
      <c r="AR227" s="233" t="s">
        <v>144</v>
      </c>
      <c r="AT227" s="233" t="s">
        <v>139</v>
      </c>
      <c r="AU227" s="233" t="s">
        <v>85</v>
      </c>
      <c r="AY227" s="17" t="s">
        <v>137</v>
      </c>
      <c r="BE227" s="234">
        <f>IF(O227="základní",K227,0)</f>
        <v>0</v>
      </c>
      <c r="BF227" s="234">
        <f>IF(O227="snížená",K227,0)</f>
        <v>0</v>
      </c>
      <c r="BG227" s="234">
        <f>IF(O227="zákl. přenesená",K227,0)</f>
        <v>0</v>
      </c>
      <c r="BH227" s="234">
        <f>IF(O227="sníž. přenesená",K227,0)</f>
        <v>0</v>
      </c>
      <c r="BI227" s="234">
        <f>IF(O227="nulová",K227,0)</f>
        <v>0</v>
      </c>
      <c r="BJ227" s="17" t="s">
        <v>83</v>
      </c>
      <c r="BK227" s="234">
        <f>ROUND(P227*H227,2)</f>
        <v>0</v>
      </c>
      <c r="BL227" s="17" t="s">
        <v>144</v>
      </c>
      <c r="BM227" s="233" t="s">
        <v>216</v>
      </c>
    </row>
    <row r="228" s="2" customFormat="1">
      <c r="A228" s="38"/>
      <c r="B228" s="39"/>
      <c r="C228" s="40"/>
      <c r="D228" s="235" t="s">
        <v>145</v>
      </c>
      <c r="E228" s="40"/>
      <c r="F228" s="236" t="s">
        <v>375</v>
      </c>
      <c r="G228" s="40"/>
      <c r="H228" s="40"/>
      <c r="I228" s="237"/>
      <c r="J228" s="237"/>
      <c r="K228" s="40"/>
      <c r="L228" s="40"/>
      <c r="M228" s="44"/>
      <c r="N228" s="238"/>
      <c r="O228" s="239"/>
      <c r="P228" s="91"/>
      <c r="Q228" s="91"/>
      <c r="R228" s="91"/>
      <c r="S228" s="91"/>
      <c r="T228" s="91"/>
      <c r="U228" s="91"/>
      <c r="V228" s="91"/>
      <c r="W228" s="91"/>
      <c r="X228" s="92"/>
      <c r="Y228" s="38"/>
      <c r="Z228" s="38"/>
      <c r="AA228" s="38"/>
      <c r="AB228" s="38"/>
      <c r="AC228" s="38"/>
      <c r="AD228" s="38"/>
      <c r="AE228" s="38"/>
      <c r="AT228" s="17" t="s">
        <v>145</v>
      </c>
      <c r="AU228" s="17" t="s">
        <v>85</v>
      </c>
    </row>
    <row r="229" s="2" customFormat="1">
      <c r="A229" s="38"/>
      <c r="B229" s="39"/>
      <c r="C229" s="40"/>
      <c r="D229" s="240" t="s">
        <v>147</v>
      </c>
      <c r="E229" s="40"/>
      <c r="F229" s="241" t="s">
        <v>376</v>
      </c>
      <c r="G229" s="40"/>
      <c r="H229" s="40"/>
      <c r="I229" s="237"/>
      <c r="J229" s="237"/>
      <c r="K229" s="40"/>
      <c r="L229" s="40"/>
      <c r="M229" s="44"/>
      <c r="N229" s="238"/>
      <c r="O229" s="239"/>
      <c r="P229" s="91"/>
      <c r="Q229" s="91"/>
      <c r="R229" s="91"/>
      <c r="S229" s="91"/>
      <c r="T229" s="91"/>
      <c r="U229" s="91"/>
      <c r="V229" s="91"/>
      <c r="W229" s="91"/>
      <c r="X229" s="92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85</v>
      </c>
    </row>
    <row r="230" s="13" customFormat="1">
      <c r="A230" s="13"/>
      <c r="B230" s="242"/>
      <c r="C230" s="243"/>
      <c r="D230" s="235" t="s">
        <v>149</v>
      </c>
      <c r="E230" s="244" t="s">
        <v>1</v>
      </c>
      <c r="F230" s="245" t="s">
        <v>329</v>
      </c>
      <c r="G230" s="243"/>
      <c r="H230" s="244" t="s">
        <v>1</v>
      </c>
      <c r="I230" s="246"/>
      <c r="J230" s="246"/>
      <c r="K230" s="243"/>
      <c r="L230" s="243"/>
      <c r="M230" s="247"/>
      <c r="N230" s="248"/>
      <c r="O230" s="249"/>
      <c r="P230" s="249"/>
      <c r="Q230" s="249"/>
      <c r="R230" s="249"/>
      <c r="S230" s="249"/>
      <c r="T230" s="249"/>
      <c r="U230" s="249"/>
      <c r="V230" s="249"/>
      <c r="W230" s="249"/>
      <c r="X230" s="250"/>
      <c r="Y230" s="13"/>
      <c r="Z230" s="13"/>
      <c r="AA230" s="13"/>
      <c r="AB230" s="13"/>
      <c r="AC230" s="13"/>
      <c r="AD230" s="13"/>
      <c r="AE230" s="13"/>
      <c r="AT230" s="251" t="s">
        <v>149</v>
      </c>
      <c r="AU230" s="251" t="s">
        <v>85</v>
      </c>
      <c r="AV230" s="13" t="s">
        <v>83</v>
      </c>
      <c r="AW230" s="13" t="s">
        <v>5</v>
      </c>
      <c r="AX230" s="13" t="s">
        <v>75</v>
      </c>
      <c r="AY230" s="251" t="s">
        <v>137</v>
      </c>
    </row>
    <row r="231" s="14" customFormat="1">
      <c r="A231" s="14"/>
      <c r="B231" s="252"/>
      <c r="C231" s="253"/>
      <c r="D231" s="235" t="s">
        <v>149</v>
      </c>
      <c r="E231" s="254" t="s">
        <v>1</v>
      </c>
      <c r="F231" s="255" t="s">
        <v>377</v>
      </c>
      <c r="G231" s="253"/>
      <c r="H231" s="256">
        <v>27.5</v>
      </c>
      <c r="I231" s="257"/>
      <c r="J231" s="257"/>
      <c r="K231" s="253"/>
      <c r="L231" s="253"/>
      <c r="M231" s="258"/>
      <c r="N231" s="259"/>
      <c r="O231" s="260"/>
      <c r="P231" s="260"/>
      <c r="Q231" s="260"/>
      <c r="R231" s="260"/>
      <c r="S231" s="260"/>
      <c r="T231" s="260"/>
      <c r="U231" s="260"/>
      <c r="V231" s="260"/>
      <c r="W231" s="260"/>
      <c r="X231" s="261"/>
      <c r="Y231" s="14"/>
      <c r="Z231" s="14"/>
      <c r="AA231" s="14"/>
      <c r="AB231" s="14"/>
      <c r="AC231" s="14"/>
      <c r="AD231" s="14"/>
      <c r="AE231" s="14"/>
      <c r="AT231" s="262" t="s">
        <v>149</v>
      </c>
      <c r="AU231" s="262" t="s">
        <v>85</v>
      </c>
      <c r="AV231" s="14" t="s">
        <v>85</v>
      </c>
      <c r="AW231" s="14" t="s">
        <v>5</v>
      </c>
      <c r="AX231" s="14" t="s">
        <v>75</v>
      </c>
      <c r="AY231" s="262" t="s">
        <v>137</v>
      </c>
    </row>
    <row r="232" s="13" customFormat="1">
      <c r="A232" s="13"/>
      <c r="B232" s="242"/>
      <c r="C232" s="243"/>
      <c r="D232" s="235" t="s">
        <v>149</v>
      </c>
      <c r="E232" s="244" t="s">
        <v>1</v>
      </c>
      <c r="F232" s="245" t="s">
        <v>331</v>
      </c>
      <c r="G232" s="243"/>
      <c r="H232" s="244" t="s">
        <v>1</v>
      </c>
      <c r="I232" s="246"/>
      <c r="J232" s="246"/>
      <c r="K232" s="243"/>
      <c r="L232" s="243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3"/>
      <c r="Z232" s="13"/>
      <c r="AA232" s="13"/>
      <c r="AB232" s="13"/>
      <c r="AC232" s="13"/>
      <c r="AD232" s="13"/>
      <c r="AE232" s="13"/>
      <c r="AT232" s="251" t="s">
        <v>149</v>
      </c>
      <c r="AU232" s="251" t="s">
        <v>85</v>
      </c>
      <c r="AV232" s="13" t="s">
        <v>83</v>
      </c>
      <c r="AW232" s="13" t="s">
        <v>5</v>
      </c>
      <c r="AX232" s="13" t="s">
        <v>75</v>
      </c>
      <c r="AY232" s="251" t="s">
        <v>137</v>
      </c>
    </row>
    <row r="233" s="14" customFormat="1">
      <c r="A233" s="14"/>
      <c r="B233" s="252"/>
      <c r="C233" s="253"/>
      <c r="D233" s="235" t="s">
        <v>149</v>
      </c>
      <c r="E233" s="254" t="s">
        <v>1</v>
      </c>
      <c r="F233" s="255" t="s">
        <v>378</v>
      </c>
      <c r="G233" s="253"/>
      <c r="H233" s="256">
        <v>494.625</v>
      </c>
      <c r="I233" s="257"/>
      <c r="J233" s="257"/>
      <c r="K233" s="253"/>
      <c r="L233" s="253"/>
      <c r="M233" s="258"/>
      <c r="N233" s="259"/>
      <c r="O233" s="260"/>
      <c r="P233" s="260"/>
      <c r="Q233" s="260"/>
      <c r="R233" s="260"/>
      <c r="S233" s="260"/>
      <c r="T233" s="260"/>
      <c r="U233" s="260"/>
      <c r="V233" s="260"/>
      <c r="W233" s="260"/>
      <c r="X233" s="261"/>
      <c r="Y233" s="14"/>
      <c r="Z233" s="14"/>
      <c r="AA233" s="14"/>
      <c r="AB233" s="14"/>
      <c r="AC233" s="14"/>
      <c r="AD233" s="14"/>
      <c r="AE233" s="14"/>
      <c r="AT233" s="262" t="s">
        <v>149</v>
      </c>
      <c r="AU233" s="262" t="s">
        <v>85</v>
      </c>
      <c r="AV233" s="14" t="s">
        <v>85</v>
      </c>
      <c r="AW233" s="14" t="s">
        <v>5</v>
      </c>
      <c r="AX233" s="14" t="s">
        <v>75</v>
      </c>
      <c r="AY233" s="262" t="s">
        <v>137</v>
      </c>
    </row>
    <row r="234" s="13" customFormat="1">
      <c r="A234" s="13"/>
      <c r="B234" s="242"/>
      <c r="C234" s="243"/>
      <c r="D234" s="235" t="s">
        <v>149</v>
      </c>
      <c r="E234" s="244" t="s">
        <v>1</v>
      </c>
      <c r="F234" s="245" t="s">
        <v>333</v>
      </c>
      <c r="G234" s="243"/>
      <c r="H234" s="244" t="s">
        <v>1</v>
      </c>
      <c r="I234" s="246"/>
      <c r="J234" s="246"/>
      <c r="K234" s="243"/>
      <c r="L234" s="243"/>
      <c r="M234" s="247"/>
      <c r="N234" s="248"/>
      <c r="O234" s="249"/>
      <c r="P234" s="249"/>
      <c r="Q234" s="249"/>
      <c r="R234" s="249"/>
      <c r="S234" s="249"/>
      <c r="T234" s="249"/>
      <c r="U234" s="249"/>
      <c r="V234" s="249"/>
      <c r="W234" s="249"/>
      <c r="X234" s="250"/>
      <c r="Y234" s="13"/>
      <c r="Z234" s="13"/>
      <c r="AA234" s="13"/>
      <c r="AB234" s="13"/>
      <c r="AC234" s="13"/>
      <c r="AD234" s="13"/>
      <c r="AE234" s="13"/>
      <c r="AT234" s="251" t="s">
        <v>149</v>
      </c>
      <c r="AU234" s="251" t="s">
        <v>85</v>
      </c>
      <c r="AV234" s="13" t="s">
        <v>83</v>
      </c>
      <c r="AW234" s="13" t="s">
        <v>5</v>
      </c>
      <c r="AX234" s="13" t="s">
        <v>75</v>
      </c>
      <c r="AY234" s="251" t="s">
        <v>137</v>
      </c>
    </row>
    <row r="235" s="14" customFormat="1">
      <c r="A235" s="14"/>
      <c r="B235" s="252"/>
      <c r="C235" s="253"/>
      <c r="D235" s="235" t="s">
        <v>149</v>
      </c>
      <c r="E235" s="254" t="s">
        <v>1</v>
      </c>
      <c r="F235" s="255" t="s">
        <v>379</v>
      </c>
      <c r="G235" s="253"/>
      <c r="H235" s="256">
        <v>785.02499999999998</v>
      </c>
      <c r="I235" s="257"/>
      <c r="J235" s="257"/>
      <c r="K235" s="253"/>
      <c r="L235" s="253"/>
      <c r="M235" s="258"/>
      <c r="N235" s="259"/>
      <c r="O235" s="260"/>
      <c r="P235" s="260"/>
      <c r="Q235" s="260"/>
      <c r="R235" s="260"/>
      <c r="S235" s="260"/>
      <c r="T235" s="260"/>
      <c r="U235" s="260"/>
      <c r="V235" s="260"/>
      <c r="W235" s="260"/>
      <c r="X235" s="261"/>
      <c r="Y235" s="14"/>
      <c r="Z235" s="14"/>
      <c r="AA235" s="14"/>
      <c r="AB235" s="14"/>
      <c r="AC235" s="14"/>
      <c r="AD235" s="14"/>
      <c r="AE235" s="14"/>
      <c r="AT235" s="262" t="s">
        <v>149</v>
      </c>
      <c r="AU235" s="262" t="s">
        <v>85</v>
      </c>
      <c r="AV235" s="14" t="s">
        <v>85</v>
      </c>
      <c r="AW235" s="14" t="s">
        <v>5</v>
      </c>
      <c r="AX235" s="14" t="s">
        <v>75</v>
      </c>
      <c r="AY235" s="262" t="s">
        <v>137</v>
      </c>
    </row>
    <row r="236" s="13" customFormat="1">
      <c r="A236" s="13"/>
      <c r="B236" s="242"/>
      <c r="C236" s="243"/>
      <c r="D236" s="235" t="s">
        <v>149</v>
      </c>
      <c r="E236" s="244" t="s">
        <v>1</v>
      </c>
      <c r="F236" s="245" t="s">
        <v>335</v>
      </c>
      <c r="G236" s="243"/>
      <c r="H236" s="244" t="s">
        <v>1</v>
      </c>
      <c r="I236" s="246"/>
      <c r="J236" s="246"/>
      <c r="K236" s="243"/>
      <c r="L236" s="243"/>
      <c r="M236" s="247"/>
      <c r="N236" s="248"/>
      <c r="O236" s="249"/>
      <c r="P236" s="249"/>
      <c r="Q236" s="249"/>
      <c r="R236" s="249"/>
      <c r="S236" s="249"/>
      <c r="T236" s="249"/>
      <c r="U236" s="249"/>
      <c r="V236" s="249"/>
      <c r="W236" s="249"/>
      <c r="X236" s="250"/>
      <c r="Y236" s="13"/>
      <c r="Z236" s="13"/>
      <c r="AA236" s="13"/>
      <c r="AB236" s="13"/>
      <c r="AC236" s="13"/>
      <c r="AD236" s="13"/>
      <c r="AE236" s="13"/>
      <c r="AT236" s="251" t="s">
        <v>149</v>
      </c>
      <c r="AU236" s="251" t="s">
        <v>85</v>
      </c>
      <c r="AV236" s="13" t="s">
        <v>83</v>
      </c>
      <c r="AW236" s="13" t="s">
        <v>5</v>
      </c>
      <c r="AX236" s="13" t="s">
        <v>75</v>
      </c>
      <c r="AY236" s="251" t="s">
        <v>137</v>
      </c>
    </row>
    <row r="237" s="14" customFormat="1">
      <c r="A237" s="14"/>
      <c r="B237" s="252"/>
      <c r="C237" s="253"/>
      <c r="D237" s="235" t="s">
        <v>149</v>
      </c>
      <c r="E237" s="254" t="s">
        <v>1</v>
      </c>
      <c r="F237" s="255" t="s">
        <v>380</v>
      </c>
      <c r="G237" s="253"/>
      <c r="H237" s="256">
        <v>778.02499999999998</v>
      </c>
      <c r="I237" s="257"/>
      <c r="J237" s="257"/>
      <c r="K237" s="253"/>
      <c r="L237" s="253"/>
      <c r="M237" s="258"/>
      <c r="N237" s="259"/>
      <c r="O237" s="260"/>
      <c r="P237" s="260"/>
      <c r="Q237" s="260"/>
      <c r="R237" s="260"/>
      <c r="S237" s="260"/>
      <c r="T237" s="260"/>
      <c r="U237" s="260"/>
      <c r="V237" s="260"/>
      <c r="W237" s="260"/>
      <c r="X237" s="261"/>
      <c r="Y237" s="14"/>
      <c r="Z237" s="14"/>
      <c r="AA237" s="14"/>
      <c r="AB237" s="14"/>
      <c r="AC237" s="14"/>
      <c r="AD237" s="14"/>
      <c r="AE237" s="14"/>
      <c r="AT237" s="262" t="s">
        <v>149</v>
      </c>
      <c r="AU237" s="262" t="s">
        <v>85</v>
      </c>
      <c r="AV237" s="14" t="s">
        <v>85</v>
      </c>
      <c r="AW237" s="14" t="s">
        <v>5</v>
      </c>
      <c r="AX237" s="14" t="s">
        <v>75</v>
      </c>
      <c r="AY237" s="262" t="s">
        <v>137</v>
      </c>
    </row>
    <row r="238" s="15" customFormat="1">
      <c r="A238" s="15"/>
      <c r="B238" s="263"/>
      <c r="C238" s="264"/>
      <c r="D238" s="235" t="s">
        <v>149</v>
      </c>
      <c r="E238" s="265" t="s">
        <v>1</v>
      </c>
      <c r="F238" s="266" t="s">
        <v>152</v>
      </c>
      <c r="G238" s="264"/>
      <c r="H238" s="267">
        <v>2085.1750000000002</v>
      </c>
      <c r="I238" s="268"/>
      <c r="J238" s="268"/>
      <c r="K238" s="264"/>
      <c r="L238" s="264"/>
      <c r="M238" s="269"/>
      <c r="N238" s="270"/>
      <c r="O238" s="271"/>
      <c r="P238" s="271"/>
      <c r="Q238" s="271"/>
      <c r="R238" s="271"/>
      <c r="S238" s="271"/>
      <c r="T238" s="271"/>
      <c r="U238" s="271"/>
      <c r="V238" s="271"/>
      <c r="W238" s="271"/>
      <c r="X238" s="272"/>
      <c r="Y238" s="15"/>
      <c r="Z238" s="15"/>
      <c r="AA238" s="15"/>
      <c r="AB238" s="15"/>
      <c r="AC238" s="15"/>
      <c r="AD238" s="15"/>
      <c r="AE238" s="15"/>
      <c r="AT238" s="273" t="s">
        <v>149</v>
      </c>
      <c r="AU238" s="273" t="s">
        <v>85</v>
      </c>
      <c r="AV238" s="15" t="s">
        <v>144</v>
      </c>
      <c r="AW238" s="15" t="s">
        <v>5</v>
      </c>
      <c r="AX238" s="15" t="s">
        <v>83</v>
      </c>
      <c r="AY238" s="273" t="s">
        <v>137</v>
      </c>
    </row>
    <row r="239" s="2" customFormat="1" ht="24.15" customHeight="1">
      <c r="A239" s="38"/>
      <c r="B239" s="39"/>
      <c r="C239" s="274" t="s">
        <v>9</v>
      </c>
      <c r="D239" s="274" t="s">
        <v>208</v>
      </c>
      <c r="E239" s="275" t="s">
        <v>381</v>
      </c>
      <c r="F239" s="276" t="s">
        <v>382</v>
      </c>
      <c r="G239" s="277" t="s">
        <v>142</v>
      </c>
      <c r="H239" s="278">
        <v>1868.0999999999999</v>
      </c>
      <c r="I239" s="279"/>
      <c r="J239" s="280"/>
      <c r="K239" s="281">
        <f>ROUND(P239*H239,2)</f>
        <v>0</v>
      </c>
      <c r="L239" s="276" t="s">
        <v>143</v>
      </c>
      <c r="M239" s="282"/>
      <c r="N239" s="283" t="s">
        <v>1</v>
      </c>
      <c r="O239" s="229" t="s">
        <v>38</v>
      </c>
      <c r="P239" s="230">
        <f>I239+J239</f>
        <v>0</v>
      </c>
      <c r="Q239" s="230">
        <f>ROUND(I239*H239,2)</f>
        <v>0</v>
      </c>
      <c r="R239" s="230">
        <f>ROUND(J239*H239,2)</f>
        <v>0</v>
      </c>
      <c r="S239" s="91"/>
      <c r="T239" s="231">
        <f>S239*H239</f>
        <v>0</v>
      </c>
      <c r="U239" s="231">
        <v>0.00069999999999999999</v>
      </c>
      <c r="V239" s="231">
        <f>U239*H239</f>
        <v>1.3076699999999999</v>
      </c>
      <c r="W239" s="231">
        <v>0</v>
      </c>
      <c r="X239" s="232">
        <f>W239*H239</f>
        <v>0</v>
      </c>
      <c r="Y239" s="38"/>
      <c r="Z239" s="38"/>
      <c r="AA239" s="38"/>
      <c r="AB239" s="38"/>
      <c r="AC239" s="38"/>
      <c r="AD239" s="38"/>
      <c r="AE239" s="38"/>
      <c r="AR239" s="233" t="s">
        <v>171</v>
      </c>
      <c r="AT239" s="233" t="s">
        <v>208</v>
      </c>
      <c r="AU239" s="233" t="s">
        <v>85</v>
      </c>
      <c r="AY239" s="17" t="s">
        <v>137</v>
      </c>
      <c r="BE239" s="234">
        <f>IF(O239="základní",K239,0)</f>
        <v>0</v>
      </c>
      <c r="BF239" s="234">
        <f>IF(O239="snížená",K239,0)</f>
        <v>0</v>
      </c>
      <c r="BG239" s="234">
        <f>IF(O239="zákl. přenesená",K239,0)</f>
        <v>0</v>
      </c>
      <c r="BH239" s="234">
        <f>IF(O239="sníž. přenesená",K239,0)</f>
        <v>0</v>
      </c>
      <c r="BI239" s="234">
        <f>IF(O239="nulová",K239,0)</f>
        <v>0</v>
      </c>
      <c r="BJ239" s="17" t="s">
        <v>83</v>
      </c>
      <c r="BK239" s="234">
        <f>ROUND(P239*H239,2)</f>
        <v>0</v>
      </c>
      <c r="BL239" s="17" t="s">
        <v>144</v>
      </c>
      <c r="BM239" s="233" t="s">
        <v>223</v>
      </c>
    </row>
    <row r="240" s="2" customFormat="1">
      <c r="A240" s="38"/>
      <c r="B240" s="39"/>
      <c r="C240" s="40"/>
      <c r="D240" s="235" t="s">
        <v>145</v>
      </c>
      <c r="E240" s="40"/>
      <c r="F240" s="236" t="s">
        <v>382</v>
      </c>
      <c r="G240" s="40"/>
      <c r="H240" s="40"/>
      <c r="I240" s="237"/>
      <c r="J240" s="237"/>
      <c r="K240" s="40"/>
      <c r="L240" s="40"/>
      <c r="M240" s="44"/>
      <c r="N240" s="238"/>
      <c r="O240" s="239"/>
      <c r="P240" s="91"/>
      <c r="Q240" s="91"/>
      <c r="R240" s="91"/>
      <c r="S240" s="91"/>
      <c r="T240" s="91"/>
      <c r="U240" s="91"/>
      <c r="V240" s="91"/>
      <c r="W240" s="91"/>
      <c r="X240" s="92"/>
      <c r="Y240" s="38"/>
      <c r="Z240" s="38"/>
      <c r="AA240" s="38"/>
      <c r="AB240" s="38"/>
      <c r="AC240" s="38"/>
      <c r="AD240" s="38"/>
      <c r="AE240" s="38"/>
      <c r="AT240" s="17" t="s">
        <v>145</v>
      </c>
      <c r="AU240" s="17" t="s">
        <v>85</v>
      </c>
    </row>
    <row r="241" s="13" customFormat="1">
      <c r="A241" s="13"/>
      <c r="B241" s="242"/>
      <c r="C241" s="243"/>
      <c r="D241" s="235" t="s">
        <v>149</v>
      </c>
      <c r="E241" s="244" t="s">
        <v>1</v>
      </c>
      <c r="F241" s="245" t="s">
        <v>371</v>
      </c>
      <c r="G241" s="243"/>
      <c r="H241" s="244" t="s">
        <v>1</v>
      </c>
      <c r="I241" s="246"/>
      <c r="J241" s="246"/>
      <c r="K241" s="243"/>
      <c r="L241" s="243"/>
      <c r="M241" s="247"/>
      <c r="N241" s="248"/>
      <c r="O241" s="249"/>
      <c r="P241" s="249"/>
      <c r="Q241" s="249"/>
      <c r="R241" s="249"/>
      <c r="S241" s="249"/>
      <c r="T241" s="249"/>
      <c r="U241" s="249"/>
      <c r="V241" s="249"/>
      <c r="W241" s="249"/>
      <c r="X241" s="250"/>
      <c r="Y241" s="13"/>
      <c r="Z241" s="13"/>
      <c r="AA241" s="13"/>
      <c r="AB241" s="13"/>
      <c r="AC241" s="13"/>
      <c r="AD241" s="13"/>
      <c r="AE241" s="13"/>
      <c r="AT241" s="251" t="s">
        <v>149</v>
      </c>
      <c r="AU241" s="251" t="s">
        <v>85</v>
      </c>
      <c r="AV241" s="13" t="s">
        <v>83</v>
      </c>
      <c r="AW241" s="13" t="s">
        <v>5</v>
      </c>
      <c r="AX241" s="13" t="s">
        <v>75</v>
      </c>
      <c r="AY241" s="251" t="s">
        <v>137</v>
      </c>
    </row>
    <row r="242" s="14" customFormat="1">
      <c r="A242" s="14"/>
      <c r="B242" s="252"/>
      <c r="C242" s="253"/>
      <c r="D242" s="235" t="s">
        <v>149</v>
      </c>
      <c r="E242" s="254" t="s">
        <v>1</v>
      </c>
      <c r="F242" s="255" t="s">
        <v>372</v>
      </c>
      <c r="G242" s="253"/>
      <c r="H242" s="256">
        <v>1868.0999999999999</v>
      </c>
      <c r="I242" s="257"/>
      <c r="J242" s="257"/>
      <c r="K242" s="253"/>
      <c r="L242" s="253"/>
      <c r="M242" s="258"/>
      <c r="N242" s="259"/>
      <c r="O242" s="260"/>
      <c r="P242" s="260"/>
      <c r="Q242" s="260"/>
      <c r="R242" s="260"/>
      <c r="S242" s="260"/>
      <c r="T242" s="260"/>
      <c r="U242" s="260"/>
      <c r="V242" s="260"/>
      <c r="W242" s="260"/>
      <c r="X242" s="261"/>
      <c r="Y242" s="14"/>
      <c r="Z242" s="14"/>
      <c r="AA242" s="14"/>
      <c r="AB242" s="14"/>
      <c r="AC242" s="14"/>
      <c r="AD242" s="14"/>
      <c r="AE242" s="14"/>
      <c r="AT242" s="262" t="s">
        <v>149</v>
      </c>
      <c r="AU242" s="262" t="s">
        <v>85</v>
      </c>
      <c r="AV242" s="14" t="s">
        <v>85</v>
      </c>
      <c r="AW242" s="14" t="s">
        <v>5</v>
      </c>
      <c r="AX242" s="14" t="s">
        <v>75</v>
      </c>
      <c r="AY242" s="262" t="s">
        <v>137</v>
      </c>
    </row>
    <row r="243" s="15" customFormat="1">
      <c r="A243" s="15"/>
      <c r="B243" s="263"/>
      <c r="C243" s="264"/>
      <c r="D243" s="235" t="s">
        <v>149</v>
      </c>
      <c r="E243" s="265" t="s">
        <v>1</v>
      </c>
      <c r="F243" s="266" t="s">
        <v>152</v>
      </c>
      <c r="G243" s="264"/>
      <c r="H243" s="267">
        <v>1868.0999999999999</v>
      </c>
      <c r="I243" s="268"/>
      <c r="J243" s="268"/>
      <c r="K243" s="264"/>
      <c r="L243" s="264"/>
      <c r="M243" s="269"/>
      <c r="N243" s="270"/>
      <c r="O243" s="271"/>
      <c r="P243" s="271"/>
      <c r="Q243" s="271"/>
      <c r="R243" s="271"/>
      <c r="S243" s="271"/>
      <c r="T243" s="271"/>
      <c r="U243" s="271"/>
      <c r="V243" s="271"/>
      <c r="W243" s="271"/>
      <c r="X243" s="272"/>
      <c r="Y243" s="15"/>
      <c r="Z243" s="15"/>
      <c r="AA243" s="15"/>
      <c r="AB243" s="15"/>
      <c r="AC243" s="15"/>
      <c r="AD243" s="15"/>
      <c r="AE243" s="15"/>
      <c r="AT243" s="273" t="s">
        <v>149</v>
      </c>
      <c r="AU243" s="273" t="s">
        <v>85</v>
      </c>
      <c r="AV243" s="15" t="s">
        <v>144</v>
      </c>
      <c r="AW243" s="15" t="s">
        <v>5</v>
      </c>
      <c r="AX243" s="15" t="s">
        <v>83</v>
      </c>
      <c r="AY243" s="273" t="s">
        <v>137</v>
      </c>
    </row>
    <row r="244" s="2" customFormat="1" ht="24.15" customHeight="1">
      <c r="A244" s="38"/>
      <c r="B244" s="39"/>
      <c r="C244" s="221" t="s">
        <v>228</v>
      </c>
      <c r="D244" s="221" t="s">
        <v>139</v>
      </c>
      <c r="E244" s="222" t="s">
        <v>383</v>
      </c>
      <c r="F244" s="223" t="s">
        <v>384</v>
      </c>
      <c r="G244" s="224" t="s">
        <v>155</v>
      </c>
      <c r="H244" s="225">
        <v>47.899999999999999</v>
      </c>
      <c r="I244" s="226"/>
      <c r="J244" s="226"/>
      <c r="K244" s="227">
        <f>ROUND(P244*H244,2)</f>
        <v>0</v>
      </c>
      <c r="L244" s="223" t="s">
        <v>143</v>
      </c>
      <c r="M244" s="44"/>
      <c r="N244" s="228" t="s">
        <v>1</v>
      </c>
      <c r="O244" s="229" t="s">
        <v>38</v>
      </c>
      <c r="P244" s="230">
        <f>I244+J244</f>
        <v>0</v>
      </c>
      <c r="Q244" s="230">
        <f>ROUND(I244*H244,2)</f>
        <v>0</v>
      </c>
      <c r="R244" s="230">
        <f>ROUND(J244*H244,2)</f>
        <v>0</v>
      </c>
      <c r="S244" s="91"/>
      <c r="T244" s="231">
        <f>S244*H244</f>
        <v>0</v>
      </c>
      <c r="U244" s="231">
        <v>1.9199999999999999</v>
      </c>
      <c r="V244" s="231">
        <f>U244*H244</f>
        <v>91.967999999999989</v>
      </c>
      <c r="W244" s="231">
        <v>0</v>
      </c>
      <c r="X244" s="232">
        <f>W244*H244</f>
        <v>0</v>
      </c>
      <c r="Y244" s="38"/>
      <c r="Z244" s="38"/>
      <c r="AA244" s="38"/>
      <c r="AB244" s="38"/>
      <c r="AC244" s="38"/>
      <c r="AD244" s="38"/>
      <c r="AE244" s="38"/>
      <c r="AR244" s="233" t="s">
        <v>144</v>
      </c>
      <c r="AT244" s="233" t="s">
        <v>139</v>
      </c>
      <c r="AU244" s="233" t="s">
        <v>85</v>
      </c>
      <c r="AY244" s="17" t="s">
        <v>137</v>
      </c>
      <c r="BE244" s="234">
        <f>IF(O244="základní",K244,0)</f>
        <v>0</v>
      </c>
      <c r="BF244" s="234">
        <f>IF(O244="snížená",K244,0)</f>
        <v>0</v>
      </c>
      <c r="BG244" s="234">
        <f>IF(O244="zákl. přenesená",K244,0)</f>
        <v>0</v>
      </c>
      <c r="BH244" s="234">
        <f>IF(O244="sníž. přenesená",K244,0)</f>
        <v>0</v>
      </c>
      <c r="BI244" s="234">
        <f>IF(O244="nulová",K244,0)</f>
        <v>0</v>
      </c>
      <c r="BJ244" s="17" t="s">
        <v>83</v>
      </c>
      <c r="BK244" s="234">
        <f>ROUND(P244*H244,2)</f>
        <v>0</v>
      </c>
      <c r="BL244" s="17" t="s">
        <v>144</v>
      </c>
      <c r="BM244" s="233" t="s">
        <v>231</v>
      </c>
    </row>
    <row r="245" s="2" customFormat="1">
      <c r="A245" s="38"/>
      <c r="B245" s="39"/>
      <c r="C245" s="40"/>
      <c r="D245" s="235" t="s">
        <v>145</v>
      </c>
      <c r="E245" s="40"/>
      <c r="F245" s="236" t="s">
        <v>384</v>
      </c>
      <c r="G245" s="40"/>
      <c r="H245" s="40"/>
      <c r="I245" s="237"/>
      <c r="J245" s="237"/>
      <c r="K245" s="40"/>
      <c r="L245" s="40"/>
      <c r="M245" s="44"/>
      <c r="N245" s="238"/>
      <c r="O245" s="239"/>
      <c r="P245" s="91"/>
      <c r="Q245" s="91"/>
      <c r="R245" s="91"/>
      <c r="S245" s="91"/>
      <c r="T245" s="91"/>
      <c r="U245" s="91"/>
      <c r="V245" s="91"/>
      <c r="W245" s="91"/>
      <c r="X245" s="92"/>
      <c r="Y245" s="38"/>
      <c r="Z245" s="38"/>
      <c r="AA245" s="38"/>
      <c r="AB245" s="38"/>
      <c r="AC245" s="38"/>
      <c r="AD245" s="38"/>
      <c r="AE245" s="38"/>
      <c r="AT245" s="17" t="s">
        <v>145</v>
      </c>
      <c r="AU245" s="17" t="s">
        <v>85</v>
      </c>
    </row>
    <row r="246" s="2" customFormat="1">
      <c r="A246" s="38"/>
      <c r="B246" s="39"/>
      <c r="C246" s="40"/>
      <c r="D246" s="240" t="s">
        <v>147</v>
      </c>
      <c r="E246" s="40"/>
      <c r="F246" s="241" t="s">
        <v>385</v>
      </c>
      <c r="G246" s="40"/>
      <c r="H246" s="40"/>
      <c r="I246" s="237"/>
      <c r="J246" s="237"/>
      <c r="K246" s="40"/>
      <c r="L246" s="40"/>
      <c r="M246" s="44"/>
      <c r="N246" s="238"/>
      <c r="O246" s="239"/>
      <c r="P246" s="91"/>
      <c r="Q246" s="91"/>
      <c r="R246" s="91"/>
      <c r="S246" s="91"/>
      <c r="T246" s="91"/>
      <c r="U246" s="91"/>
      <c r="V246" s="91"/>
      <c r="W246" s="91"/>
      <c r="X246" s="92"/>
      <c r="Y246" s="38"/>
      <c r="Z246" s="38"/>
      <c r="AA246" s="38"/>
      <c r="AB246" s="38"/>
      <c r="AC246" s="38"/>
      <c r="AD246" s="38"/>
      <c r="AE246" s="38"/>
      <c r="AT246" s="17" t="s">
        <v>147</v>
      </c>
      <c r="AU246" s="17" t="s">
        <v>85</v>
      </c>
    </row>
    <row r="247" s="13" customFormat="1">
      <c r="A247" s="13"/>
      <c r="B247" s="242"/>
      <c r="C247" s="243"/>
      <c r="D247" s="235" t="s">
        <v>149</v>
      </c>
      <c r="E247" s="244" t="s">
        <v>1</v>
      </c>
      <c r="F247" s="245" t="s">
        <v>371</v>
      </c>
      <c r="G247" s="243"/>
      <c r="H247" s="244" t="s">
        <v>1</v>
      </c>
      <c r="I247" s="246"/>
      <c r="J247" s="246"/>
      <c r="K247" s="243"/>
      <c r="L247" s="243"/>
      <c r="M247" s="247"/>
      <c r="N247" s="248"/>
      <c r="O247" s="249"/>
      <c r="P247" s="249"/>
      <c r="Q247" s="249"/>
      <c r="R247" s="249"/>
      <c r="S247" s="249"/>
      <c r="T247" s="249"/>
      <c r="U247" s="249"/>
      <c r="V247" s="249"/>
      <c r="W247" s="249"/>
      <c r="X247" s="250"/>
      <c r="Y247" s="13"/>
      <c r="Z247" s="13"/>
      <c r="AA247" s="13"/>
      <c r="AB247" s="13"/>
      <c r="AC247" s="13"/>
      <c r="AD247" s="13"/>
      <c r="AE247" s="13"/>
      <c r="AT247" s="251" t="s">
        <v>149</v>
      </c>
      <c r="AU247" s="251" t="s">
        <v>85</v>
      </c>
      <c r="AV247" s="13" t="s">
        <v>83</v>
      </c>
      <c r="AW247" s="13" t="s">
        <v>5</v>
      </c>
      <c r="AX247" s="13" t="s">
        <v>75</v>
      </c>
      <c r="AY247" s="251" t="s">
        <v>137</v>
      </c>
    </row>
    <row r="248" s="14" customFormat="1">
      <c r="A248" s="14"/>
      <c r="B248" s="252"/>
      <c r="C248" s="253"/>
      <c r="D248" s="235" t="s">
        <v>149</v>
      </c>
      <c r="E248" s="254" t="s">
        <v>1</v>
      </c>
      <c r="F248" s="255" t="s">
        <v>386</v>
      </c>
      <c r="G248" s="253"/>
      <c r="H248" s="256">
        <v>47.899999999999999</v>
      </c>
      <c r="I248" s="257"/>
      <c r="J248" s="257"/>
      <c r="K248" s="253"/>
      <c r="L248" s="253"/>
      <c r="M248" s="258"/>
      <c r="N248" s="259"/>
      <c r="O248" s="260"/>
      <c r="P248" s="260"/>
      <c r="Q248" s="260"/>
      <c r="R248" s="260"/>
      <c r="S248" s="260"/>
      <c r="T248" s="260"/>
      <c r="U248" s="260"/>
      <c r="V248" s="260"/>
      <c r="W248" s="260"/>
      <c r="X248" s="261"/>
      <c r="Y248" s="14"/>
      <c r="Z248" s="14"/>
      <c r="AA248" s="14"/>
      <c r="AB248" s="14"/>
      <c r="AC248" s="14"/>
      <c r="AD248" s="14"/>
      <c r="AE248" s="14"/>
      <c r="AT248" s="262" t="s">
        <v>149</v>
      </c>
      <c r="AU248" s="262" t="s">
        <v>85</v>
      </c>
      <c r="AV248" s="14" t="s">
        <v>85</v>
      </c>
      <c r="AW248" s="14" t="s">
        <v>5</v>
      </c>
      <c r="AX248" s="14" t="s">
        <v>75</v>
      </c>
      <c r="AY248" s="262" t="s">
        <v>137</v>
      </c>
    </row>
    <row r="249" s="15" customFormat="1">
      <c r="A249" s="15"/>
      <c r="B249" s="263"/>
      <c r="C249" s="264"/>
      <c r="D249" s="235" t="s">
        <v>149</v>
      </c>
      <c r="E249" s="265" t="s">
        <v>1</v>
      </c>
      <c r="F249" s="266" t="s">
        <v>152</v>
      </c>
      <c r="G249" s="264"/>
      <c r="H249" s="267">
        <v>47.899999999999999</v>
      </c>
      <c r="I249" s="268"/>
      <c r="J249" s="268"/>
      <c r="K249" s="264"/>
      <c r="L249" s="264"/>
      <c r="M249" s="269"/>
      <c r="N249" s="270"/>
      <c r="O249" s="271"/>
      <c r="P249" s="271"/>
      <c r="Q249" s="271"/>
      <c r="R249" s="271"/>
      <c r="S249" s="271"/>
      <c r="T249" s="271"/>
      <c r="U249" s="271"/>
      <c r="V249" s="271"/>
      <c r="W249" s="271"/>
      <c r="X249" s="272"/>
      <c r="Y249" s="15"/>
      <c r="Z249" s="15"/>
      <c r="AA249" s="15"/>
      <c r="AB249" s="15"/>
      <c r="AC249" s="15"/>
      <c r="AD249" s="15"/>
      <c r="AE249" s="15"/>
      <c r="AT249" s="273" t="s">
        <v>149</v>
      </c>
      <c r="AU249" s="273" t="s">
        <v>85</v>
      </c>
      <c r="AV249" s="15" t="s">
        <v>144</v>
      </c>
      <c r="AW249" s="15" t="s">
        <v>5</v>
      </c>
      <c r="AX249" s="15" t="s">
        <v>83</v>
      </c>
      <c r="AY249" s="273" t="s">
        <v>137</v>
      </c>
    </row>
    <row r="250" s="2" customFormat="1" ht="24.15" customHeight="1">
      <c r="A250" s="38"/>
      <c r="B250" s="39"/>
      <c r="C250" s="221" t="s">
        <v>190</v>
      </c>
      <c r="D250" s="221" t="s">
        <v>139</v>
      </c>
      <c r="E250" s="222" t="s">
        <v>387</v>
      </c>
      <c r="F250" s="223" t="s">
        <v>388</v>
      </c>
      <c r="G250" s="224" t="s">
        <v>276</v>
      </c>
      <c r="H250" s="225">
        <v>1197.5</v>
      </c>
      <c r="I250" s="226"/>
      <c r="J250" s="226"/>
      <c r="K250" s="227">
        <f>ROUND(P250*H250,2)</f>
        <v>0</v>
      </c>
      <c r="L250" s="223" t="s">
        <v>143</v>
      </c>
      <c r="M250" s="44"/>
      <c r="N250" s="228" t="s">
        <v>1</v>
      </c>
      <c r="O250" s="229" t="s">
        <v>38</v>
      </c>
      <c r="P250" s="230">
        <f>I250+J250</f>
        <v>0</v>
      </c>
      <c r="Q250" s="230">
        <f>ROUND(I250*H250,2)</f>
        <v>0</v>
      </c>
      <c r="R250" s="230">
        <f>ROUND(J250*H250,2)</f>
        <v>0</v>
      </c>
      <c r="S250" s="91"/>
      <c r="T250" s="231">
        <f>S250*H250</f>
        <v>0</v>
      </c>
      <c r="U250" s="231">
        <v>0.00048999999999999998</v>
      </c>
      <c r="V250" s="231">
        <f>U250*H250</f>
        <v>0.58677499999999994</v>
      </c>
      <c r="W250" s="231">
        <v>0</v>
      </c>
      <c r="X250" s="232">
        <f>W250*H250</f>
        <v>0</v>
      </c>
      <c r="Y250" s="38"/>
      <c r="Z250" s="38"/>
      <c r="AA250" s="38"/>
      <c r="AB250" s="38"/>
      <c r="AC250" s="38"/>
      <c r="AD250" s="38"/>
      <c r="AE250" s="38"/>
      <c r="AR250" s="233" t="s">
        <v>144</v>
      </c>
      <c r="AT250" s="233" t="s">
        <v>139</v>
      </c>
      <c r="AU250" s="233" t="s">
        <v>85</v>
      </c>
      <c r="AY250" s="17" t="s">
        <v>137</v>
      </c>
      <c r="BE250" s="234">
        <f>IF(O250="základní",K250,0)</f>
        <v>0</v>
      </c>
      <c r="BF250" s="234">
        <f>IF(O250="snížená",K250,0)</f>
        <v>0</v>
      </c>
      <c r="BG250" s="234">
        <f>IF(O250="zákl. přenesená",K250,0)</f>
        <v>0</v>
      </c>
      <c r="BH250" s="234">
        <f>IF(O250="sníž. přenesená",K250,0)</f>
        <v>0</v>
      </c>
      <c r="BI250" s="234">
        <f>IF(O250="nulová",K250,0)</f>
        <v>0</v>
      </c>
      <c r="BJ250" s="17" t="s">
        <v>83</v>
      </c>
      <c r="BK250" s="234">
        <f>ROUND(P250*H250,2)</f>
        <v>0</v>
      </c>
      <c r="BL250" s="17" t="s">
        <v>144</v>
      </c>
      <c r="BM250" s="233" t="s">
        <v>237</v>
      </c>
    </row>
    <row r="251" s="2" customFormat="1">
      <c r="A251" s="38"/>
      <c r="B251" s="39"/>
      <c r="C251" s="40"/>
      <c r="D251" s="235" t="s">
        <v>145</v>
      </c>
      <c r="E251" s="40"/>
      <c r="F251" s="236" t="s">
        <v>388</v>
      </c>
      <c r="G251" s="40"/>
      <c r="H251" s="40"/>
      <c r="I251" s="237"/>
      <c r="J251" s="237"/>
      <c r="K251" s="40"/>
      <c r="L251" s="40"/>
      <c r="M251" s="44"/>
      <c r="N251" s="238"/>
      <c r="O251" s="239"/>
      <c r="P251" s="91"/>
      <c r="Q251" s="91"/>
      <c r="R251" s="91"/>
      <c r="S251" s="91"/>
      <c r="T251" s="91"/>
      <c r="U251" s="91"/>
      <c r="V251" s="91"/>
      <c r="W251" s="91"/>
      <c r="X251" s="92"/>
      <c r="Y251" s="38"/>
      <c r="Z251" s="38"/>
      <c r="AA251" s="38"/>
      <c r="AB251" s="38"/>
      <c r="AC251" s="38"/>
      <c r="AD251" s="38"/>
      <c r="AE251" s="38"/>
      <c r="AT251" s="17" t="s">
        <v>145</v>
      </c>
      <c r="AU251" s="17" t="s">
        <v>85</v>
      </c>
    </row>
    <row r="252" s="2" customFormat="1">
      <c r="A252" s="38"/>
      <c r="B252" s="39"/>
      <c r="C252" s="40"/>
      <c r="D252" s="240" t="s">
        <v>147</v>
      </c>
      <c r="E252" s="40"/>
      <c r="F252" s="241" t="s">
        <v>389</v>
      </c>
      <c r="G252" s="40"/>
      <c r="H252" s="40"/>
      <c r="I252" s="237"/>
      <c r="J252" s="237"/>
      <c r="K252" s="40"/>
      <c r="L252" s="40"/>
      <c r="M252" s="44"/>
      <c r="N252" s="238"/>
      <c r="O252" s="239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147</v>
      </c>
      <c r="AU252" s="17" t="s">
        <v>85</v>
      </c>
    </row>
    <row r="253" s="13" customFormat="1">
      <c r="A253" s="13"/>
      <c r="B253" s="242"/>
      <c r="C253" s="243"/>
      <c r="D253" s="235" t="s">
        <v>149</v>
      </c>
      <c r="E253" s="244" t="s">
        <v>1</v>
      </c>
      <c r="F253" s="245" t="s">
        <v>371</v>
      </c>
      <c r="G253" s="243"/>
      <c r="H253" s="244" t="s">
        <v>1</v>
      </c>
      <c r="I253" s="246"/>
      <c r="J253" s="246"/>
      <c r="K253" s="243"/>
      <c r="L253" s="243"/>
      <c r="M253" s="247"/>
      <c r="N253" s="248"/>
      <c r="O253" s="249"/>
      <c r="P253" s="249"/>
      <c r="Q253" s="249"/>
      <c r="R253" s="249"/>
      <c r="S253" s="249"/>
      <c r="T253" s="249"/>
      <c r="U253" s="249"/>
      <c r="V253" s="249"/>
      <c r="W253" s="249"/>
      <c r="X253" s="250"/>
      <c r="Y253" s="13"/>
      <c r="Z253" s="13"/>
      <c r="AA253" s="13"/>
      <c r="AB253" s="13"/>
      <c r="AC253" s="13"/>
      <c r="AD253" s="13"/>
      <c r="AE253" s="13"/>
      <c r="AT253" s="251" t="s">
        <v>149</v>
      </c>
      <c r="AU253" s="251" t="s">
        <v>85</v>
      </c>
      <c r="AV253" s="13" t="s">
        <v>83</v>
      </c>
      <c r="AW253" s="13" t="s">
        <v>5</v>
      </c>
      <c r="AX253" s="13" t="s">
        <v>75</v>
      </c>
      <c r="AY253" s="251" t="s">
        <v>137</v>
      </c>
    </row>
    <row r="254" s="14" customFormat="1">
      <c r="A254" s="14"/>
      <c r="B254" s="252"/>
      <c r="C254" s="253"/>
      <c r="D254" s="235" t="s">
        <v>149</v>
      </c>
      <c r="E254" s="254" t="s">
        <v>1</v>
      </c>
      <c r="F254" s="255" t="s">
        <v>390</v>
      </c>
      <c r="G254" s="253"/>
      <c r="H254" s="256">
        <v>1197.5</v>
      </c>
      <c r="I254" s="257"/>
      <c r="J254" s="257"/>
      <c r="K254" s="253"/>
      <c r="L254" s="253"/>
      <c r="M254" s="258"/>
      <c r="N254" s="259"/>
      <c r="O254" s="260"/>
      <c r="P254" s="260"/>
      <c r="Q254" s="260"/>
      <c r="R254" s="260"/>
      <c r="S254" s="260"/>
      <c r="T254" s="260"/>
      <c r="U254" s="260"/>
      <c r="V254" s="260"/>
      <c r="W254" s="260"/>
      <c r="X254" s="261"/>
      <c r="Y254" s="14"/>
      <c r="Z254" s="14"/>
      <c r="AA254" s="14"/>
      <c r="AB254" s="14"/>
      <c r="AC254" s="14"/>
      <c r="AD254" s="14"/>
      <c r="AE254" s="14"/>
      <c r="AT254" s="262" t="s">
        <v>149</v>
      </c>
      <c r="AU254" s="262" t="s">
        <v>85</v>
      </c>
      <c r="AV254" s="14" t="s">
        <v>85</v>
      </c>
      <c r="AW254" s="14" t="s">
        <v>5</v>
      </c>
      <c r="AX254" s="14" t="s">
        <v>75</v>
      </c>
      <c r="AY254" s="262" t="s">
        <v>137</v>
      </c>
    </row>
    <row r="255" s="15" customFormat="1">
      <c r="A255" s="15"/>
      <c r="B255" s="263"/>
      <c r="C255" s="264"/>
      <c r="D255" s="235" t="s">
        <v>149</v>
      </c>
      <c r="E255" s="265" t="s">
        <v>1</v>
      </c>
      <c r="F255" s="266" t="s">
        <v>152</v>
      </c>
      <c r="G255" s="264"/>
      <c r="H255" s="267">
        <v>1197.5</v>
      </c>
      <c r="I255" s="268"/>
      <c r="J255" s="268"/>
      <c r="K255" s="264"/>
      <c r="L255" s="264"/>
      <c r="M255" s="269"/>
      <c r="N255" s="270"/>
      <c r="O255" s="271"/>
      <c r="P255" s="271"/>
      <c r="Q255" s="271"/>
      <c r="R255" s="271"/>
      <c r="S255" s="271"/>
      <c r="T255" s="271"/>
      <c r="U255" s="271"/>
      <c r="V255" s="271"/>
      <c r="W255" s="271"/>
      <c r="X255" s="272"/>
      <c r="Y255" s="15"/>
      <c r="Z255" s="15"/>
      <c r="AA255" s="15"/>
      <c r="AB255" s="15"/>
      <c r="AC255" s="15"/>
      <c r="AD255" s="15"/>
      <c r="AE255" s="15"/>
      <c r="AT255" s="273" t="s">
        <v>149</v>
      </c>
      <c r="AU255" s="273" t="s">
        <v>85</v>
      </c>
      <c r="AV255" s="15" t="s">
        <v>144</v>
      </c>
      <c r="AW255" s="15" t="s">
        <v>5</v>
      </c>
      <c r="AX255" s="15" t="s">
        <v>83</v>
      </c>
      <c r="AY255" s="273" t="s">
        <v>137</v>
      </c>
    </row>
    <row r="256" s="2" customFormat="1" ht="24.15" customHeight="1">
      <c r="A256" s="38"/>
      <c r="B256" s="39"/>
      <c r="C256" s="221" t="s">
        <v>244</v>
      </c>
      <c r="D256" s="221" t="s">
        <v>139</v>
      </c>
      <c r="E256" s="222" t="s">
        <v>391</v>
      </c>
      <c r="F256" s="223" t="s">
        <v>392</v>
      </c>
      <c r="G256" s="224" t="s">
        <v>276</v>
      </c>
      <c r="H256" s="225">
        <v>14</v>
      </c>
      <c r="I256" s="226"/>
      <c r="J256" s="226"/>
      <c r="K256" s="227">
        <f>ROUND(P256*H256,2)</f>
        <v>0</v>
      </c>
      <c r="L256" s="223" t="s">
        <v>393</v>
      </c>
      <c r="M256" s="44"/>
      <c r="N256" s="228" t="s">
        <v>1</v>
      </c>
      <c r="O256" s="229" t="s">
        <v>38</v>
      </c>
      <c r="P256" s="230">
        <f>I256+J256</f>
        <v>0</v>
      </c>
      <c r="Q256" s="230">
        <f>ROUND(I256*H256,2)</f>
        <v>0</v>
      </c>
      <c r="R256" s="230">
        <f>ROUND(J256*H256,2)</f>
        <v>0</v>
      </c>
      <c r="S256" s="91"/>
      <c r="T256" s="231">
        <f>S256*H256</f>
        <v>0</v>
      </c>
      <c r="U256" s="231">
        <v>0</v>
      </c>
      <c r="V256" s="231">
        <f>U256*H256</f>
        <v>0</v>
      </c>
      <c r="W256" s="231">
        <v>0</v>
      </c>
      <c r="X256" s="232">
        <f>W256*H256</f>
        <v>0</v>
      </c>
      <c r="Y256" s="38"/>
      <c r="Z256" s="38"/>
      <c r="AA256" s="38"/>
      <c r="AB256" s="38"/>
      <c r="AC256" s="38"/>
      <c r="AD256" s="38"/>
      <c r="AE256" s="38"/>
      <c r="AR256" s="233" t="s">
        <v>144</v>
      </c>
      <c r="AT256" s="233" t="s">
        <v>139</v>
      </c>
      <c r="AU256" s="233" t="s">
        <v>85</v>
      </c>
      <c r="AY256" s="17" t="s">
        <v>137</v>
      </c>
      <c r="BE256" s="234">
        <f>IF(O256="základní",K256,0)</f>
        <v>0</v>
      </c>
      <c r="BF256" s="234">
        <f>IF(O256="snížená",K256,0)</f>
        <v>0</v>
      </c>
      <c r="BG256" s="234">
        <f>IF(O256="zákl. přenesená",K256,0)</f>
        <v>0</v>
      </c>
      <c r="BH256" s="234">
        <f>IF(O256="sníž. přenesená",K256,0)</f>
        <v>0</v>
      </c>
      <c r="BI256" s="234">
        <f>IF(O256="nulová",K256,0)</f>
        <v>0</v>
      </c>
      <c r="BJ256" s="17" t="s">
        <v>83</v>
      </c>
      <c r="BK256" s="234">
        <f>ROUND(P256*H256,2)</f>
        <v>0</v>
      </c>
      <c r="BL256" s="17" t="s">
        <v>144</v>
      </c>
      <c r="BM256" s="233" t="s">
        <v>247</v>
      </c>
    </row>
    <row r="257" s="2" customFormat="1">
      <c r="A257" s="38"/>
      <c r="B257" s="39"/>
      <c r="C257" s="40"/>
      <c r="D257" s="235" t="s">
        <v>145</v>
      </c>
      <c r="E257" s="40"/>
      <c r="F257" s="236" t="s">
        <v>394</v>
      </c>
      <c r="G257" s="40"/>
      <c r="H257" s="40"/>
      <c r="I257" s="237"/>
      <c r="J257" s="237"/>
      <c r="K257" s="40"/>
      <c r="L257" s="40"/>
      <c r="M257" s="44"/>
      <c r="N257" s="238"/>
      <c r="O257" s="239"/>
      <c r="P257" s="91"/>
      <c r="Q257" s="91"/>
      <c r="R257" s="91"/>
      <c r="S257" s="91"/>
      <c r="T257" s="91"/>
      <c r="U257" s="91"/>
      <c r="V257" s="91"/>
      <c r="W257" s="91"/>
      <c r="X257" s="92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85</v>
      </c>
    </row>
    <row r="258" s="2" customFormat="1">
      <c r="A258" s="38"/>
      <c r="B258" s="39"/>
      <c r="C258" s="40"/>
      <c r="D258" s="240" t="s">
        <v>147</v>
      </c>
      <c r="E258" s="40"/>
      <c r="F258" s="241" t="s">
        <v>395</v>
      </c>
      <c r="G258" s="40"/>
      <c r="H258" s="40"/>
      <c r="I258" s="237"/>
      <c r="J258" s="237"/>
      <c r="K258" s="40"/>
      <c r="L258" s="40"/>
      <c r="M258" s="44"/>
      <c r="N258" s="238"/>
      <c r="O258" s="239"/>
      <c r="P258" s="91"/>
      <c r="Q258" s="91"/>
      <c r="R258" s="91"/>
      <c r="S258" s="91"/>
      <c r="T258" s="91"/>
      <c r="U258" s="91"/>
      <c r="V258" s="91"/>
      <c r="W258" s="91"/>
      <c r="X258" s="92"/>
      <c r="Y258" s="38"/>
      <c r="Z258" s="38"/>
      <c r="AA258" s="38"/>
      <c r="AB258" s="38"/>
      <c r="AC258" s="38"/>
      <c r="AD258" s="38"/>
      <c r="AE258" s="38"/>
      <c r="AT258" s="17" t="s">
        <v>147</v>
      </c>
      <c r="AU258" s="17" t="s">
        <v>85</v>
      </c>
    </row>
    <row r="259" s="13" customFormat="1">
      <c r="A259" s="13"/>
      <c r="B259" s="242"/>
      <c r="C259" s="243"/>
      <c r="D259" s="235" t="s">
        <v>149</v>
      </c>
      <c r="E259" s="244" t="s">
        <v>1</v>
      </c>
      <c r="F259" s="245" t="s">
        <v>396</v>
      </c>
      <c r="G259" s="243"/>
      <c r="H259" s="244" t="s">
        <v>1</v>
      </c>
      <c r="I259" s="246"/>
      <c r="J259" s="246"/>
      <c r="K259" s="243"/>
      <c r="L259" s="243"/>
      <c r="M259" s="247"/>
      <c r="N259" s="248"/>
      <c r="O259" s="249"/>
      <c r="P259" s="249"/>
      <c r="Q259" s="249"/>
      <c r="R259" s="249"/>
      <c r="S259" s="249"/>
      <c r="T259" s="249"/>
      <c r="U259" s="249"/>
      <c r="V259" s="249"/>
      <c r="W259" s="249"/>
      <c r="X259" s="250"/>
      <c r="Y259" s="13"/>
      <c r="Z259" s="13"/>
      <c r="AA259" s="13"/>
      <c r="AB259" s="13"/>
      <c r="AC259" s="13"/>
      <c r="AD259" s="13"/>
      <c r="AE259" s="13"/>
      <c r="AT259" s="251" t="s">
        <v>149</v>
      </c>
      <c r="AU259" s="251" t="s">
        <v>85</v>
      </c>
      <c r="AV259" s="13" t="s">
        <v>83</v>
      </c>
      <c r="AW259" s="13" t="s">
        <v>5</v>
      </c>
      <c r="AX259" s="13" t="s">
        <v>75</v>
      </c>
      <c r="AY259" s="251" t="s">
        <v>137</v>
      </c>
    </row>
    <row r="260" s="13" customFormat="1">
      <c r="A260" s="13"/>
      <c r="B260" s="242"/>
      <c r="C260" s="243"/>
      <c r="D260" s="235" t="s">
        <v>149</v>
      </c>
      <c r="E260" s="244" t="s">
        <v>1</v>
      </c>
      <c r="F260" s="245" t="s">
        <v>397</v>
      </c>
      <c r="G260" s="243"/>
      <c r="H260" s="244" t="s">
        <v>1</v>
      </c>
      <c r="I260" s="246"/>
      <c r="J260" s="246"/>
      <c r="K260" s="243"/>
      <c r="L260" s="243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Y260" s="13"/>
      <c r="Z260" s="13"/>
      <c r="AA260" s="13"/>
      <c r="AB260" s="13"/>
      <c r="AC260" s="13"/>
      <c r="AD260" s="13"/>
      <c r="AE260" s="13"/>
      <c r="AT260" s="251" t="s">
        <v>149</v>
      </c>
      <c r="AU260" s="251" t="s">
        <v>85</v>
      </c>
      <c r="AV260" s="13" t="s">
        <v>83</v>
      </c>
      <c r="AW260" s="13" t="s">
        <v>5</v>
      </c>
      <c r="AX260" s="13" t="s">
        <v>75</v>
      </c>
      <c r="AY260" s="251" t="s">
        <v>137</v>
      </c>
    </row>
    <row r="261" s="14" customFormat="1">
      <c r="A261" s="14"/>
      <c r="B261" s="252"/>
      <c r="C261" s="253"/>
      <c r="D261" s="235" t="s">
        <v>149</v>
      </c>
      <c r="E261" s="254" t="s">
        <v>1</v>
      </c>
      <c r="F261" s="255" t="s">
        <v>398</v>
      </c>
      <c r="G261" s="253"/>
      <c r="H261" s="256">
        <v>14</v>
      </c>
      <c r="I261" s="257"/>
      <c r="J261" s="257"/>
      <c r="K261" s="253"/>
      <c r="L261" s="253"/>
      <c r="M261" s="258"/>
      <c r="N261" s="259"/>
      <c r="O261" s="260"/>
      <c r="P261" s="260"/>
      <c r="Q261" s="260"/>
      <c r="R261" s="260"/>
      <c r="S261" s="260"/>
      <c r="T261" s="260"/>
      <c r="U261" s="260"/>
      <c r="V261" s="260"/>
      <c r="W261" s="260"/>
      <c r="X261" s="261"/>
      <c r="Y261" s="14"/>
      <c r="Z261" s="14"/>
      <c r="AA261" s="14"/>
      <c r="AB261" s="14"/>
      <c r="AC261" s="14"/>
      <c r="AD261" s="14"/>
      <c r="AE261" s="14"/>
      <c r="AT261" s="262" t="s">
        <v>149</v>
      </c>
      <c r="AU261" s="262" t="s">
        <v>85</v>
      </c>
      <c r="AV261" s="14" t="s">
        <v>85</v>
      </c>
      <c r="AW261" s="14" t="s">
        <v>5</v>
      </c>
      <c r="AX261" s="14" t="s">
        <v>75</v>
      </c>
      <c r="AY261" s="262" t="s">
        <v>137</v>
      </c>
    </row>
    <row r="262" s="15" customFormat="1">
      <c r="A262" s="15"/>
      <c r="B262" s="263"/>
      <c r="C262" s="264"/>
      <c r="D262" s="235" t="s">
        <v>149</v>
      </c>
      <c r="E262" s="265" t="s">
        <v>1</v>
      </c>
      <c r="F262" s="266" t="s">
        <v>152</v>
      </c>
      <c r="G262" s="264"/>
      <c r="H262" s="267">
        <v>14</v>
      </c>
      <c r="I262" s="268"/>
      <c r="J262" s="268"/>
      <c r="K262" s="264"/>
      <c r="L262" s="264"/>
      <c r="M262" s="269"/>
      <c r="N262" s="270"/>
      <c r="O262" s="271"/>
      <c r="P262" s="271"/>
      <c r="Q262" s="271"/>
      <c r="R262" s="271"/>
      <c r="S262" s="271"/>
      <c r="T262" s="271"/>
      <c r="U262" s="271"/>
      <c r="V262" s="271"/>
      <c r="W262" s="271"/>
      <c r="X262" s="272"/>
      <c r="Y262" s="15"/>
      <c r="Z262" s="15"/>
      <c r="AA262" s="15"/>
      <c r="AB262" s="15"/>
      <c r="AC262" s="15"/>
      <c r="AD262" s="15"/>
      <c r="AE262" s="15"/>
      <c r="AT262" s="273" t="s">
        <v>149</v>
      </c>
      <c r="AU262" s="273" t="s">
        <v>85</v>
      </c>
      <c r="AV262" s="15" t="s">
        <v>144</v>
      </c>
      <c r="AW262" s="15" t="s">
        <v>5</v>
      </c>
      <c r="AX262" s="15" t="s">
        <v>83</v>
      </c>
      <c r="AY262" s="273" t="s">
        <v>137</v>
      </c>
    </row>
    <row r="263" s="12" customFormat="1" ht="22.8" customHeight="1">
      <c r="A263" s="12"/>
      <c r="B263" s="204"/>
      <c r="C263" s="205"/>
      <c r="D263" s="206" t="s">
        <v>74</v>
      </c>
      <c r="E263" s="219" t="s">
        <v>201</v>
      </c>
      <c r="F263" s="219" t="s">
        <v>272</v>
      </c>
      <c r="G263" s="205"/>
      <c r="H263" s="205"/>
      <c r="I263" s="208"/>
      <c r="J263" s="208"/>
      <c r="K263" s="220">
        <f>BK263</f>
        <v>0</v>
      </c>
      <c r="L263" s="205"/>
      <c r="M263" s="210"/>
      <c r="N263" s="211"/>
      <c r="O263" s="212"/>
      <c r="P263" s="212"/>
      <c r="Q263" s="213">
        <v>0</v>
      </c>
      <c r="R263" s="213">
        <v>0</v>
      </c>
      <c r="S263" s="212"/>
      <c r="T263" s="214">
        <v>0</v>
      </c>
      <c r="U263" s="212"/>
      <c r="V263" s="214">
        <v>0</v>
      </c>
      <c r="W263" s="212"/>
      <c r="X263" s="215">
        <v>0</v>
      </c>
      <c r="Y263" s="12"/>
      <c r="Z263" s="12"/>
      <c r="AA263" s="12"/>
      <c r="AB263" s="12"/>
      <c r="AC263" s="12"/>
      <c r="AD263" s="12"/>
      <c r="AE263" s="12"/>
      <c r="AR263" s="216" t="s">
        <v>83</v>
      </c>
      <c r="AT263" s="217" t="s">
        <v>74</v>
      </c>
      <c r="AU263" s="217" t="s">
        <v>83</v>
      </c>
      <c r="AY263" s="216" t="s">
        <v>137</v>
      </c>
      <c r="BK263" s="218">
        <v>0</v>
      </c>
    </row>
    <row r="264" s="12" customFormat="1" ht="22.8" customHeight="1">
      <c r="A264" s="12"/>
      <c r="B264" s="204"/>
      <c r="C264" s="205"/>
      <c r="D264" s="206" t="s">
        <v>74</v>
      </c>
      <c r="E264" s="219" t="s">
        <v>285</v>
      </c>
      <c r="F264" s="219" t="s">
        <v>286</v>
      </c>
      <c r="G264" s="205"/>
      <c r="H264" s="205"/>
      <c r="I264" s="208"/>
      <c r="J264" s="208"/>
      <c r="K264" s="220">
        <f>BK264</f>
        <v>0</v>
      </c>
      <c r="L264" s="205"/>
      <c r="M264" s="210"/>
      <c r="N264" s="211"/>
      <c r="O264" s="212"/>
      <c r="P264" s="212"/>
      <c r="Q264" s="213">
        <f>SUM(Q265:Q269)</f>
        <v>0</v>
      </c>
      <c r="R264" s="213">
        <f>SUM(R265:R269)</f>
        <v>0</v>
      </c>
      <c r="S264" s="212"/>
      <c r="T264" s="214">
        <f>SUM(T265:T269)</f>
        <v>0</v>
      </c>
      <c r="U264" s="212"/>
      <c r="V264" s="214">
        <f>SUM(V265:V269)</f>
        <v>0</v>
      </c>
      <c r="W264" s="212"/>
      <c r="X264" s="215">
        <f>SUM(X265:X269)</f>
        <v>0</v>
      </c>
      <c r="Y264" s="12"/>
      <c r="Z264" s="12"/>
      <c r="AA264" s="12"/>
      <c r="AB264" s="12"/>
      <c r="AC264" s="12"/>
      <c r="AD264" s="12"/>
      <c r="AE264" s="12"/>
      <c r="AR264" s="216" t="s">
        <v>83</v>
      </c>
      <c r="AT264" s="217" t="s">
        <v>74</v>
      </c>
      <c r="AU264" s="217" t="s">
        <v>83</v>
      </c>
      <c r="AY264" s="216" t="s">
        <v>137</v>
      </c>
      <c r="BK264" s="218">
        <f>SUM(BK265:BK269)</f>
        <v>0</v>
      </c>
    </row>
    <row r="265" s="2" customFormat="1" ht="16.5" customHeight="1">
      <c r="A265" s="38"/>
      <c r="B265" s="39"/>
      <c r="C265" s="221" t="s">
        <v>196</v>
      </c>
      <c r="D265" s="221" t="s">
        <v>139</v>
      </c>
      <c r="E265" s="222" t="s">
        <v>399</v>
      </c>
      <c r="F265" s="223" t="s">
        <v>400</v>
      </c>
      <c r="G265" s="224" t="s">
        <v>401</v>
      </c>
      <c r="H265" s="225">
        <v>1</v>
      </c>
      <c r="I265" s="226"/>
      <c r="J265" s="226"/>
      <c r="K265" s="227">
        <f>ROUND(P265*H265,2)</f>
        <v>0</v>
      </c>
      <c r="L265" s="223" t="s">
        <v>1</v>
      </c>
      <c r="M265" s="44"/>
      <c r="N265" s="228" t="s">
        <v>1</v>
      </c>
      <c r="O265" s="229" t="s">
        <v>38</v>
      </c>
      <c r="P265" s="230">
        <f>I265+J265</f>
        <v>0</v>
      </c>
      <c r="Q265" s="230">
        <f>ROUND(I265*H265,2)</f>
        <v>0</v>
      </c>
      <c r="R265" s="230">
        <f>ROUND(J265*H265,2)</f>
        <v>0</v>
      </c>
      <c r="S265" s="91"/>
      <c r="T265" s="231">
        <f>S265*H265</f>
        <v>0</v>
      </c>
      <c r="U265" s="231">
        <v>0</v>
      </c>
      <c r="V265" s="231">
        <f>U265*H265</f>
        <v>0</v>
      </c>
      <c r="W265" s="231">
        <v>0</v>
      </c>
      <c r="X265" s="232">
        <f>W265*H265</f>
        <v>0</v>
      </c>
      <c r="Y265" s="38"/>
      <c r="Z265" s="38"/>
      <c r="AA265" s="38"/>
      <c r="AB265" s="38"/>
      <c r="AC265" s="38"/>
      <c r="AD265" s="38"/>
      <c r="AE265" s="38"/>
      <c r="AR265" s="233" t="s">
        <v>144</v>
      </c>
      <c r="AT265" s="233" t="s">
        <v>139</v>
      </c>
      <c r="AU265" s="233" t="s">
        <v>85</v>
      </c>
      <c r="AY265" s="17" t="s">
        <v>137</v>
      </c>
      <c r="BE265" s="234">
        <f>IF(O265="základní",K265,0)</f>
        <v>0</v>
      </c>
      <c r="BF265" s="234">
        <f>IF(O265="snížená",K265,0)</f>
        <v>0</v>
      </c>
      <c r="BG265" s="234">
        <f>IF(O265="zákl. přenesená",K265,0)</f>
        <v>0</v>
      </c>
      <c r="BH265" s="234">
        <f>IF(O265="sníž. přenesená",K265,0)</f>
        <v>0</v>
      </c>
      <c r="BI265" s="234">
        <f>IF(O265="nulová",K265,0)</f>
        <v>0</v>
      </c>
      <c r="BJ265" s="17" t="s">
        <v>83</v>
      </c>
      <c r="BK265" s="234">
        <f>ROUND(P265*H265,2)</f>
        <v>0</v>
      </c>
      <c r="BL265" s="17" t="s">
        <v>144</v>
      </c>
      <c r="BM265" s="233" t="s">
        <v>253</v>
      </c>
    </row>
    <row r="266" s="2" customFormat="1">
      <c r="A266" s="38"/>
      <c r="B266" s="39"/>
      <c r="C266" s="40"/>
      <c r="D266" s="235" t="s">
        <v>145</v>
      </c>
      <c r="E266" s="40"/>
      <c r="F266" s="236" t="s">
        <v>400</v>
      </c>
      <c r="G266" s="40"/>
      <c r="H266" s="40"/>
      <c r="I266" s="237"/>
      <c r="J266" s="237"/>
      <c r="K266" s="40"/>
      <c r="L266" s="40"/>
      <c r="M266" s="44"/>
      <c r="N266" s="238"/>
      <c r="O266" s="239"/>
      <c r="P266" s="91"/>
      <c r="Q266" s="91"/>
      <c r="R266" s="91"/>
      <c r="S266" s="91"/>
      <c r="T266" s="91"/>
      <c r="U266" s="91"/>
      <c r="V266" s="91"/>
      <c r="W266" s="91"/>
      <c r="X266" s="92"/>
      <c r="Y266" s="38"/>
      <c r="Z266" s="38"/>
      <c r="AA266" s="38"/>
      <c r="AB266" s="38"/>
      <c r="AC266" s="38"/>
      <c r="AD266" s="38"/>
      <c r="AE266" s="38"/>
      <c r="AT266" s="17" t="s">
        <v>145</v>
      </c>
      <c r="AU266" s="17" t="s">
        <v>85</v>
      </c>
    </row>
    <row r="267" s="13" customFormat="1">
      <c r="A267" s="13"/>
      <c r="B267" s="242"/>
      <c r="C267" s="243"/>
      <c r="D267" s="235" t="s">
        <v>149</v>
      </c>
      <c r="E267" s="244" t="s">
        <v>1</v>
      </c>
      <c r="F267" s="245" t="s">
        <v>402</v>
      </c>
      <c r="G267" s="243"/>
      <c r="H267" s="244" t="s">
        <v>1</v>
      </c>
      <c r="I267" s="246"/>
      <c r="J267" s="246"/>
      <c r="K267" s="243"/>
      <c r="L267" s="243"/>
      <c r="M267" s="247"/>
      <c r="N267" s="248"/>
      <c r="O267" s="249"/>
      <c r="P267" s="249"/>
      <c r="Q267" s="249"/>
      <c r="R267" s="249"/>
      <c r="S267" s="249"/>
      <c r="T267" s="249"/>
      <c r="U267" s="249"/>
      <c r="V267" s="249"/>
      <c r="W267" s="249"/>
      <c r="X267" s="250"/>
      <c r="Y267" s="13"/>
      <c r="Z267" s="13"/>
      <c r="AA267" s="13"/>
      <c r="AB267" s="13"/>
      <c r="AC267" s="13"/>
      <c r="AD267" s="13"/>
      <c r="AE267" s="13"/>
      <c r="AT267" s="251" t="s">
        <v>149</v>
      </c>
      <c r="AU267" s="251" t="s">
        <v>85</v>
      </c>
      <c r="AV267" s="13" t="s">
        <v>83</v>
      </c>
      <c r="AW267" s="13" t="s">
        <v>5</v>
      </c>
      <c r="AX267" s="13" t="s">
        <v>75</v>
      </c>
      <c r="AY267" s="251" t="s">
        <v>137</v>
      </c>
    </row>
    <row r="268" s="14" customFormat="1">
      <c r="A268" s="14"/>
      <c r="B268" s="252"/>
      <c r="C268" s="253"/>
      <c r="D268" s="235" t="s">
        <v>149</v>
      </c>
      <c r="E268" s="254" t="s">
        <v>1</v>
      </c>
      <c r="F268" s="255" t="s">
        <v>83</v>
      </c>
      <c r="G268" s="253"/>
      <c r="H268" s="256">
        <v>1</v>
      </c>
      <c r="I268" s="257"/>
      <c r="J268" s="257"/>
      <c r="K268" s="253"/>
      <c r="L268" s="253"/>
      <c r="M268" s="258"/>
      <c r="N268" s="259"/>
      <c r="O268" s="260"/>
      <c r="P268" s="260"/>
      <c r="Q268" s="260"/>
      <c r="R268" s="260"/>
      <c r="S268" s="260"/>
      <c r="T268" s="260"/>
      <c r="U268" s="260"/>
      <c r="V268" s="260"/>
      <c r="W268" s="260"/>
      <c r="X268" s="261"/>
      <c r="Y268" s="14"/>
      <c r="Z268" s="14"/>
      <c r="AA268" s="14"/>
      <c r="AB268" s="14"/>
      <c r="AC268" s="14"/>
      <c r="AD268" s="14"/>
      <c r="AE268" s="14"/>
      <c r="AT268" s="262" t="s">
        <v>149</v>
      </c>
      <c r="AU268" s="262" t="s">
        <v>85</v>
      </c>
      <c r="AV268" s="14" t="s">
        <v>85</v>
      </c>
      <c r="AW268" s="14" t="s">
        <v>5</v>
      </c>
      <c r="AX268" s="14" t="s">
        <v>75</v>
      </c>
      <c r="AY268" s="262" t="s">
        <v>137</v>
      </c>
    </row>
    <row r="269" s="15" customFormat="1">
      <c r="A269" s="15"/>
      <c r="B269" s="263"/>
      <c r="C269" s="264"/>
      <c r="D269" s="235" t="s">
        <v>149</v>
      </c>
      <c r="E269" s="265" t="s">
        <v>1</v>
      </c>
      <c r="F269" s="266" t="s">
        <v>152</v>
      </c>
      <c r="G269" s="264"/>
      <c r="H269" s="267">
        <v>1</v>
      </c>
      <c r="I269" s="268"/>
      <c r="J269" s="268"/>
      <c r="K269" s="264"/>
      <c r="L269" s="264"/>
      <c r="M269" s="269"/>
      <c r="N269" s="284"/>
      <c r="O269" s="285"/>
      <c r="P269" s="285"/>
      <c r="Q269" s="285"/>
      <c r="R269" s="285"/>
      <c r="S269" s="285"/>
      <c r="T269" s="285"/>
      <c r="U269" s="285"/>
      <c r="V269" s="285"/>
      <c r="W269" s="285"/>
      <c r="X269" s="286"/>
      <c r="Y269" s="15"/>
      <c r="Z269" s="15"/>
      <c r="AA269" s="15"/>
      <c r="AB269" s="15"/>
      <c r="AC269" s="15"/>
      <c r="AD269" s="15"/>
      <c r="AE269" s="15"/>
      <c r="AT269" s="273" t="s">
        <v>149</v>
      </c>
      <c r="AU269" s="273" t="s">
        <v>85</v>
      </c>
      <c r="AV269" s="15" t="s">
        <v>144</v>
      </c>
      <c r="AW269" s="15" t="s">
        <v>5</v>
      </c>
      <c r="AX269" s="15" t="s">
        <v>83</v>
      </c>
      <c r="AY269" s="273" t="s">
        <v>137</v>
      </c>
    </row>
    <row r="270" s="2" customFormat="1" ht="6.96" customHeight="1">
      <c r="A270" s="38"/>
      <c r="B270" s="66"/>
      <c r="C270" s="67"/>
      <c r="D270" s="67"/>
      <c r="E270" s="67"/>
      <c r="F270" s="67"/>
      <c r="G270" s="67"/>
      <c r="H270" s="67"/>
      <c r="I270" s="67"/>
      <c r="J270" s="67"/>
      <c r="K270" s="67"/>
      <c r="L270" s="67"/>
      <c r="M270" s="44"/>
      <c r="N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bEX81z0m0RxdMgiMNANQi73dBat5gWL7lnBrdHci3w/XdY2RNwUtknGv0CtYcFxvtxHNVLMKHTx0u8Uctjsvhw==" hashValue="aC09Gl9ea6RZmbMz/LFbTUmY/fbYi/027kMY62NttqjiDBodv2YrFw//4xSEYM0+gmS4DyOn6dEezb8cImLbmg==" algorithmName="SHA-512" password="CC35"/>
  <autoFilter ref="C120:L26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2/131151100"/>
    <hyperlink ref="F132" r:id="rId2" display="https://podminky.urs.cz/item/CS_URS_2024_02/131151104"/>
    <hyperlink ref="F144" r:id="rId3" display="https://podminky.urs.cz/item/CS_URS_2024_02/132151104"/>
    <hyperlink ref="F150" r:id="rId4" display="https://podminky.urs.cz/item/CS_URS_2024_02/162751117"/>
    <hyperlink ref="F164" r:id="rId5" display="https://podminky.urs.cz/item/CS_URS_2024_02/162751119"/>
    <hyperlink ref="F179" r:id="rId6" display="https://podminky.urs.cz/item/CS_URS_2024_02/171201201"/>
    <hyperlink ref="F194" r:id="rId7" display="https://podminky.urs.cz/item/CS_URS_2024_02/997221873"/>
    <hyperlink ref="F205" r:id="rId8" display="https://podminky.urs.cz/item/CS_URS_2024_02/211531111"/>
    <hyperlink ref="F217" r:id="rId9" display="https://podminky.urs.cz/item/CS_URS_2024_02/211561111"/>
    <hyperlink ref="F223" r:id="rId10" display="https://podminky.urs.cz/item/CS_URS_2024_02/211971121"/>
    <hyperlink ref="F229" r:id="rId11" display="https://podminky.urs.cz/item/CS_URS_2024_02/213141112"/>
    <hyperlink ref="F246" r:id="rId12" display="https://podminky.urs.cz/item/CS_URS_2024_02/212572111"/>
    <hyperlink ref="F252" r:id="rId13" display="https://podminky.urs.cz/item/CS_URS_2024_02/212755214"/>
    <hyperlink ref="F258" r:id="rId14" display="https://podminky.urs.cz/item/CS_URS_2021_02/935114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403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ROUND(K118,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ROUND((SUM(BE118:BE125)),  2)</f>
        <v>0</v>
      </c>
      <c r="G35" s="38"/>
      <c r="H35" s="38"/>
      <c r="I35" s="156">
        <v>0.20999999999999999</v>
      </c>
      <c r="J35" s="38"/>
      <c r="K35" s="151">
        <f>ROUND(((SUM(BE118:BE125))*I35),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ROUND((SUM(BF118:BF125)),  2)</f>
        <v>0</v>
      </c>
      <c r="G36" s="38"/>
      <c r="H36" s="38"/>
      <c r="I36" s="156">
        <v>0.12</v>
      </c>
      <c r="J36" s="38"/>
      <c r="K36" s="151">
        <f>ROUND(((SUM(BF118:BF125))*I36),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ROUND((SUM(BG118:BG125)),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ROUND((SUM(BH118:BH125)),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ROUND((SUM(BI118:BI125)),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SO802 - Místo odpočinku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Q118</f>
        <v>0</v>
      </c>
      <c r="J96" s="110">
        <f>R118</f>
        <v>0</v>
      </c>
      <c r="K96" s="110">
        <f>K118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4">
        <f>Q119</f>
        <v>0</v>
      </c>
      <c r="J97" s="184">
        <f>R119</f>
        <v>0</v>
      </c>
      <c r="K97" s="184">
        <f>K119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90">
        <f>Q120</f>
        <v>0</v>
      </c>
      <c r="J98" s="190">
        <f>R120</f>
        <v>0</v>
      </c>
      <c r="K98" s="190">
        <f>K120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118</v>
      </c>
      <c r="D105" s="40"/>
      <c r="E105" s="40"/>
      <c r="F105" s="40"/>
      <c r="G105" s="40"/>
      <c r="H105" s="40"/>
      <c r="I105" s="40"/>
      <c r="J105" s="40"/>
      <c r="K105" s="40"/>
      <c r="L105" s="40"/>
      <c r="M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17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5" t="str">
        <f>E7</f>
        <v>21_P114 - HOSTÍN U MĚLNÍKA - HLAVNÍ POLNÍ CESTA HC1</v>
      </c>
      <c r="F108" s="32"/>
      <c r="G108" s="32"/>
      <c r="H108" s="32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SO802 - Místo odpočinku</v>
      </c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21</v>
      </c>
      <c r="D112" s="40"/>
      <c r="E112" s="40"/>
      <c r="F112" s="27" t="str">
        <f>F12</f>
        <v xml:space="preserve"> </v>
      </c>
      <c r="G112" s="40"/>
      <c r="H112" s="40"/>
      <c r="I112" s="32" t="s">
        <v>23</v>
      </c>
      <c r="J112" s="79" t="str">
        <f>IF(J12="","",J12)</f>
        <v>12.8.2024</v>
      </c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25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119</v>
      </c>
      <c r="D117" s="195" t="s">
        <v>58</v>
      </c>
      <c r="E117" s="195" t="s">
        <v>54</v>
      </c>
      <c r="F117" s="195" t="s">
        <v>55</v>
      </c>
      <c r="G117" s="195" t="s">
        <v>120</v>
      </c>
      <c r="H117" s="195" t="s">
        <v>121</v>
      </c>
      <c r="I117" s="195" t="s">
        <v>122</v>
      </c>
      <c r="J117" s="195" t="s">
        <v>123</v>
      </c>
      <c r="K117" s="195" t="s">
        <v>110</v>
      </c>
      <c r="L117" s="196" t="s">
        <v>124</v>
      </c>
      <c r="M117" s="197"/>
      <c r="N117" s="100" t="s">
        <v>1</v>
      </c>
      <c r="O117" s="101" t="s">
        <v>37</v>
      </c>
      <c r="P117" s="101" t="s">
        <v>125</v>
      </c>
      <c r="Q117" s="101" t="s">
        <v>126</v>
      </c>
      <c r="R117" s="101" t="s">
        <v>127</v>
      </c>
      <c r="S117" s="101" t="s">
        <v>128</v>
      </c>
      <c r="T117" s="101" t="s">
        <v>129</v>
      </c>
      <c r="U117" s="101" t="s">
        <v>130</v>
      </c>
      <c r="V117" s="101" t="s">
        <v>131</v>
      </c>
      <c r="W117" s="101" t="s">
        <v>132</v>
      </c>
      <c r="X117" s="102" t="s">
        <v>133</v>
      </c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134</v>
      </c>
      <c r="D118" s="40"/>
      <c r="E118" s="40"/>
      <c r="F118" s="40"/>
      <c r="G118" s="40"/>
      <c r="H118" s="40"/>
      <c r="I118" s="40"/>
      <c r="J118" s="40"/>
      <c r="K118" s="198">
        <f>BK118</f>
        <v>0</v>
      </c>
      <c r="L118" s="40"/>
      <c r="M118" s="44"/>
      <c r="N118" s="103"/>
      <c r="O118" s="199"/>
      <c r="P118" s="104"/>
      <c r="Q118" s="200">
        <f>Q119</f>
        <v>0</v>
      </c>
      <c r="R118" s="200">
        <f>R119</f>
        <v>0</v>
      </c>
      <c r="S118" s="104"/>
      <c r="T118" s="201">
        <f>T119</f>
        <v>0</v>
      </c>
      <c r="U118" s="104"/>
      <c r="V118" s="201">
        <f>V119</f>
        <v>0</v>
      </c>
      <c r="W118" s="104"/>
      <c r="X118" s="202">
        <f>X119</f>
        <v>0</v>
      </c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112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74</v>
      </c>
      <c r="E119" s="207" t="s">
        <v>135</v>
      </c>
      <c r="F119" s="207" t="s">
        <v>136</v>
      </c>
      <c r="G119" s="205"/>
      <c r="H119" s="205"/>
      <c r="I119" s="208"/>
      <c r="J119" s="208"/>
      <c r="K119" s="209">
        <f>BK119</f>
        <v>0</v>
      </c>
      <c r="L119" s="205"/>
      <c r="M119" s="210"/>
      <c r="N119" s="211"/>
      <c r="O119" s="212"/>
      <c r="P119" s="212"/>
      <c r="Q119" s="213">
        <f>Q120</f>
        <v>0</v>
      </c>
      <c r="R119" s="213">
        <f>R120</f>
        <v>0</v>
      </c>
      <c r="S119" s="212"/>
      <c r="T119" s="214">
        <f>T120</f>
        <v>0</v>
      </c>
      <c r="U119" s="212"/>
      <c r="V119" s="214">
        <f>V120</f>
        <v>0</v>
      </c>
      <c r="W119" s="212"/>
      <c r="X119" s="215">
        <f>X120</f>
        <v>0</v>
      </c>
      <c r="Y119" s="12"/>
      <c r="Z119" s="12"/>
      <c r="AA119" s="12"/>
      <c r="AB119" s="12"/>
      <c r="AC119" s="12"/>
      <c r="AD119" s="12"/>
      <c r="AE119" s="12"/>
      <c r="AR119" s="216" t="s">
        <v>83</v>
      </c>
      <c r="AT119" s="217" t="s">
        <v>74</v>
      </c>
      <c r="AU119" s="217" t="s">
        <v>75</v>
      </c>
      <c r="AY119" s="216" t="s">
        <v>137</v>
      </c>
      <c r="BK119" s="218">
        <f>BK120</f>
        <v>0</v>
      </c>
    </row>
    <row r="120" s="12" customFormat="1" ht="22.8" customHeight="1">
      <c r="A120" s="12"/>
      <c r="B120" s="204"/>
      <c r="C120" s="205"/>
      <c r="D120" s="206" t="s">
        <v>74</v>
      </c>
      <c r="E120" s="219" t="s">
        <v>201</v>
      </c>
      <c r="F120" s="219" t="s">
        <v>272</v>
      </c>
      <c r="G120" s="205"/>
      <c r="H120" s="205"/>
      <c r="I120" s="208"/>
      <c r="J120" s="208"/>
      <c r="K120" s="220">
        <f>BK120</f>
        <v>0</v>
      </c>
      <c r="L120" s="205"/>
      <c r="M120" s="210"/>
      <c r="N120" s="211"/>
      <c r="O120" s="212"/>
      <c r="P120" s="212"/>
      <c r="Q120" s="213">
        <f>SUM(Q121:Q125)</f>
        <v>0</v>
      </c>
      <c r="R120" s="213">
        <f>SUM(R121:R125)</f>
        <v>0</v>
      </c>
      <c r="S120" s="212"/>
      <c r="T120" s="214">
        <f>SUM(T121:T125)</f>
        <v>0</v>
      </c>
      <c r="U120" s="212"/>
      <c r="V120" s="214">
        <f>SUM(V121:V125)</f>
        <v>0</v>
      </c>
      <c r="W120" s="212"/>
      <c r="X120" s="215">
        <f>SUM(X121:X125)</f>
        <v>0</v>
      </c>
      <c r="Y120" s="12"/>
      <c r="Z120" s="12"/>
      <c r="AA120" s="12"/>
      <c r="AB120" s="12"/>
      <c r="AC120" s="12"/>
      <c r="AD120" s="12"/>
      <c r="AE120" s="12"/>
      <c r="AR120" s="216" t="s">
        <v>83</v>
      </c>
      <c r="AT120" s="217" t="s">
        <v>74</v>
      </c>
      <c r="AU120" s="217" t="s">
        <v>83</v>
      </c>
      <c r="AY120" s="216" t="s">
        <v>137</v>
      </c>
      <c r="BK120" s="218">
        <f>SUM(BK121:BK125)</f>
        <v>0</v>
      </c>
    </row>
    <row r="121" s="2" customFormat="1" ht="24.15" customHeight="1">
      <c r="A121" s="38"/>
      <c r="B121" s="39"/>
      <c r="C121" s="221" t="s">
        <v>83</v>
      </c>
      <c r="D121" s="221" t="s">
        <v>139</v>
      </c>
      <c r="E121" s="222" t="s">
        <v>404</v>
      </c>
      <c r="F121" s="223" t="s">
        <v>405</v>
      </c>
      <c r="G121" s="224" t="s">
        <v>401</v>
      </c>
      <c r="H121" s="225">
        <v>1</v>
      </c>
      <c r="I121" s="226"/>
      <c r="J121" s="226"/>
      <c r="K121" s="227">
        <f>ROUND(P121*H121,2)</f>
        <v>0</v>
      </c>
      <c r="L121" s="223" t="s">
        <v>1</v>
      </c>
      <c r="M121" s="44"/>
      <c r="N121" s="228" t="s">
        <v>1</v>
      </c>
      <c r="O121" s="229" t="s">
        <v>38</v>
      </c>
      <c r="P121" s="230">
        <f>I121+J121</f>
        <v>0</v>
      </c>
      <c r="Q121" s="230">
        <f>ROUND(I121*H121,2)</f>
        <v>0</v>
      </c>
      <c r="R121" s="230">
        <f>ROUND(J121*H121,2)</f>
        <v>0</v>
      </c>
      <c r="S121" s="91"/>
      <c r="T121" s="231">
        <f>S121*H121</f>
        <v>0</v>
      </c>
      <c r="U121" s="231">
        <v>0</v>
      </c>
      <c r="V121" s="231">
        <f>U121*H121</f>
        <v>0</v>
      </c>
      <c r="W121" s="231">
        <v>0</v>
      </c>
      <c r="X121" s="232">
        <f>W121*H121</f>
        <v>0</v>
      </c>
      <c r="Y121" s="38"/>
      <c r="Z121" s="38"/>
      <c r="AA121" s="38"/>
      <c r="AB121" s="38"/>
      <c r="AC121" s="38"/>
      <c r="AD121" s="38"/>
      <c r="AE121" s="38"/>
      <c r="AR121" s="233" t="s">
        <v>144</v>
      </c>
      <c r="AT121" s="233" t="s">
        <v>139</v>
      </c>
      <c r="AU121" s="233" t="s">
        <v>85</v>
      </c>
      <c r="AY121" s="17" t="s">
        <v>137</v>
      </c>
      <c r="BE121" s="234">
        <f>IF(O121="základní",K121,0)</f>
        <v>0</v>
      </c>
      <c r="BF121" s="234">
        <f>IF(O121="snížená",K121,0)</f>
        <v>0</v>
      </c>
      <c r="BG121" s="234">
        <f>IF(O121="zákl. přenesená",K121,0)</f>
        <v>0</v>
      </c>
      <c r="BH121" s="234">
        <f>IF(O121="sníž. přenesená",K121,0)</f>
        <v>0</v>
      </c>
      <c r="BI121" s="234">
        <f>IF(O121="nulová",K121,0)</f>
        <v>0</v>
      </c>
      <c r="BJ121" s="17" t="s">
        <v>83</v>
      </c>
      <c r="BK121" s="234">
        <f>ROUND(P121*H121,2)</f>
        <v>0</v>
      </c>
      <c r="BL121" s="17" t="s">
        <v>144</v>
      </c>
      <c r="BM121" s="233" t="s">
        <v>85</v>
      </c>
    </row>
    <row r="122" s="2" customFormat="1">
      <c r="A122" s="38"/>
      <c r="B122" s="39"/>
      <c r="C122" s="40"/>
      <c r="D122" s="235" t="s">
        <v>145</v>
      </c>
      <c r="E122" s="40"/>
      <c r="F122" s="236" t="s">
        <v>405</v>
      </c>
      <c r="G122" s="40"/>
      <c r="H122" s="40"/>
      <c r="I122" s="237"/>
      <c r="J122" s="237"/>
      <c r="K122" s="40"/>
      <c r="L122" s="40"/>
      <c r="M122" s="44"/>
      <c r="N122" s="238"/>
      <c r="O122" s="239"/>
      <c r="P122" s="91"/>
      <c r="Q122" s="91"/>
      <c r="R122" s="91"/>
      <c r="S122" s="91"/>
      <c r="T122" s="91"/>
      <c r="U122" s="91"/>
      <c r="V122" s="91"/>
      <c r="W122" s="91"/>
      <c r="X122" s="92"/>
      <c r="Y122" s="38"/>
      <c r="Z122" s="38"/>
      <c r="AA122" s="38"/>
      <c r="AB122" s="38"/>
      <c r="AC122" s="38"/>
      <c r="AD122" s="38"/>
      <c r="AE122" s="38"/>
      <c r="AT122" s="17" t="s">
        <v>145</v>
      </c>
      <c r="AU122" s="17" t="s">
        <v>85</v>
      </c>
    </row>
    <row r="123" s="13" customFormat="1">
      <c r="A123" s="13"/>
      <c r="B123" s="242"/>
      <c r="C123" s="243"/>
      <c r="D123" s="235" t="s">
        <v>149</v>
      </c>
      <c r="E123" s="244" t="s">
        <v>1</v>
      </c>
      <c r="F123" s="245" t="s">
        <v>406</v>
      </c>
      <c r="G123" s="243"/>
      <c r="H123" s="244" t="s">
        <v>1</v>
      </c>
      <c r="I123" s="246"/>
      <c r="J123" s="246"/>
      <c r="K123" s="243"/>
      <c r="L123" s="243"/>
      <c r="M123" s="247"/>
      <c r="N123" s="248"/>
      <c r="O123" s="249"/>
      <c r="P123" s="249"/>
      <c r="Q123" s="249"/>
      <c r="R123" s="249"/>
      <c r="S123" s="249"/>
      <c r="T123" s="249"/>
      <c r="U123" s="249"/>
      <c r="V123" s="249"/>
      <c r="W123" s="249"/>
      <c r="X123" s="250"/>
      <c r="Y123" s="13"/>
      <c r="Z123" s="13"/>
      <c r="AA123" s="13"/>
      <c r="AB123" s="13"/>
      <c r="AC123" s="13"/>
      <c r="AD123" s="13"/>
      <c r="AE123" s="13"/>
      <c r="AT123" s="251" t="s">
        <v>149</v>
      </c>
      <c r="AU123" s="251" t="s">
        <v>85</v>
      </c>
      <c r="AV123" s="13" t="s">
        <v>83</v>
      </c>
      <c r="AW123" s="13" t="s">
        <v>5</v>
      </c>
      <c r="AX123" s="13" t="s">
        <v>75</v>
      </c>
      <c r="AY123" s="251" t="s">
        <v>137</v>
      </c>
    </row>
    <row r="124" s="14" customFormat="1">
      <c r="A124" s="14"/>
      <c r="B124" s="252"/>
      <c r="C124" s="253"/>
      <c r="D124" s="235" t="s">
        <v>149</v>
      </c>
      <c r="E124" s="254" t="s">
        <v>1</v>
      </c>
      <c r="F124" s="255" t="s">
        <v>83</v>
      </c>
      <c r="G124" s="253"/>
      <c r="H124" s="256">
        <v>1</v>
      </c>
      <c r="I124" s="257"/>
      <c r="J124" s="257"/>
      <c r="K124" s="253"/>
      <c r="L124" s="253"/>
      <c r="M124" s="258"/>
      <c r="N124" s="259"/>
      <c r="O124" s="260"/>
      <c r="P124" s="260"/>
      <c r="Q124" s="260"/>
      <c r="R124" s="260"/>
      <c r="S124" s="260"/>
      <c r="T124" s="260"/>
      <c r="U124" s="260"/>
      <c r="V124" s="260"/>
      <c r="W124" s="260"/>
      <c r="X124" s="261"/>
      <c r="Y124" s="14"/>
      <c r="Z124" s="14"/>
      <c r="AA124" s="14"/>
      <c r="AB124" s="14"/>
      <c r="AC124" s="14"/>
      <c r="AD124" s="14"/>
      <c r="AE124" s="14"/>
      <c r="AT124" s="262" t="s">
        <v>149</v>
      </c>
      <c r="AU124" s="262" t="s">
        <v>85</v>
      </c>
      <c r="AV124" s="14" t="s">
        <v>85</v>
      </c>
      <c r="AW124" s="14" t="s">
        <v>5</v>
      </c>
      <c r="AX124" s="14" t="s">
        <v>75</v>
      </c>
      <c r="AY124" s="262" t="s">
        <v>137</v>
      </c>
    </row>
    <row r="125" s="15" customFormat="1">
      <c r="A125" s="15"/>
      <c r="B125" s="263"/>
      <c r="C125" s="264"/>
      <c r="D125" s="235" t="s">
        <v>149</v>
      </c>
      <c r="E125" s="265" t="s">
        <v>1</v>
      </c>
      <c r="F125" s="266" t="s">
        <v>152</v>
      </c>
      <c r="G125" s="264"/>
      <c r="H125" s="267">
        <v>1</v>
      </c>
      <c r="I125" s="268"/>
      <c r="J125" s="268"/>
      <c r="K125" s="264"/>
      <c r="L125" s="264"/>
      <c r="M125" s="269"/>
      <c r="N125" s="284"/>
      <c r="O125" s="285"/>
      <c r="P125" s="285"/>
      <c r="Q125" s="285"/>
      <c r="R125" s="285"/>
      <c r="S125" s="285"/>
      <c r="T125" s="285"/>
      <c r="U125" s="285"/>
      <c r="V125" s="285"/>
      <c r="W125" s="285"/>
      <c r="X125" s="286"/>
      <c r="Y125" s="15"/>
      <c r="Z125" s="15"/>
      <c r="AA125" s="15"/>
      <c r="AB125" s="15"/>
      <c r="AC125" s="15"/>
      <c r="AD125" s="15"/>
      <c r="AE125" s="15"/>
      <c r="AT125" s="273" t="s">
        <v>149</v>
      </c>
      <c r="AU125" s="273" t="s">
        <v>85</v>
      </c>
      <c r="AV125" s="15" t="s">
        <v>144</v>
      </c>
      <c r="AW125" s="15" t="s">
        <v>5</v>
      </c>
      <c r="AX125" s="15" t="s">
        <v>83</v>
      </c>
      <c r="AY125" s="273" t="s">
        <v>137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44"/>
      <c r="N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GfGPhLYWbC2VmKgRGXg85BoJBnBokJfxeRKPDYAgt3KxJDCViNDvN8jy8N/uTyyHhylLXmqow2jbyrphkpE5RA==" hashValue="+FR6fYxAh5X6G4L8r7oEnGWFqM2BXEHwv0QvMxFZOr2Ryx4SsWSdU6sO2LB74N67RfhkGif22RavIZbljxK/+A==" algorithmName="SHA-512" password="CC35"/>
  <autoFilter ref="C117:L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407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ROUND(K117,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ROUND((SUM(BE117:BE301)),  2)</f>
        <v>0</v>
      </c>
      <c r="G35" s="38"/>
      <c r="H35" s="38"/>
      <c r="I35" s="156">
        <v>0.20999999999999999</v>
      </c>
      <c r="J35" s="38"/>
      <c r="K35" s="151">
        <f>ROUND(((SUM(BE117:BE301))*I35),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ROUND((SUM(BF117:BF301)),  2)</f>
        <v>0</v>
      </c>
      <c r="G36" s="38"/>
      <c r="H36" s="38"/>
      <c r="I36" s="156">
        <v>0.12</v>
      </c>
      <c r="J36" s="38"/>
      <c r="K36" s="151">
        <f>ROUND(((SUM(BF117:BF301))*I36),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ROUND((SUM(BG117:BG301)),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ROUND((SUM(BH117:BH301)),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ROUND((SUM(BI117:BI301)),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SO801 - Kácení zeleně a v...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Q117</f>
        <v>0</v>
      </c>
      <c r="J96" s="110">
        <f>R117</f>
        <v>0</v>
      </c>
      <c r="K96" s="110">
        <f>K117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408</v>
      </c>
      <c r="E97" s="183"/>
      <c r="F97" s="183"/>
      <c r="G97" s="183"/>
      <c r="H97" s="183"/>
      <c r="I97" s="184">
        <f>Q118</f>
        <v>0</v>
      </c>
      <c r="J97" s="184">
        <f>R118</f>
        <v>0</v>
      </c>
      <c r="K97" s="184">
        <f>K118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118</v>
      </c>
      <c r="D104" s="40"/>
      <c r="E104" s="40"/>
      <c r="F104" s="40"/>
      <c r="G104" s="40"/>
      <c r="H104" s="40"/>
      <c r="I104" s="40"/>
      <c r="J104" s="40"/>
      <c r="K104" s="40"/>
      <c r="L104" s="40"/>
      <c r="M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17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5" t="str">
        <f>E7</f>
        <v>21_P114 - HOSTÍN U MĚLNÍKA - HLAVNÍ POLNÍ CESTA HC1</v>
      </c>
      <c r="F107" s="32"/>
      <c r="G107" s="32"/>
      <c r="H107" s="32"/>
      <c r="I107" s="40"/>
      <c r="J107" s="40"/>
      <c r="K107" s="40"/>
      <c r="L107" s="40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102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SO801 - Kácení zeleně a v...</v>
      </c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 xml:space="preserve"> </v>
      </c>
      <c r="G111" s="40"/>
      <c r="H111" s="40"/>
      <c r="I111" s="32" t="s">
        <v>23</v>
      </c>
      <c r="J111" s="79" t="str">
        <f>IF(J12="","",J12)</f>
        <v>12.8.2024</v>
      </c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25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31</v>
      </c>
      <c r="J114" s="36" t="str">
        <f>E24</f>
        <v xml:space="preserve"> </v>
      </c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119</v>
      </c>
      <c r="D116" s="195" t="s">
        <v>58</v>
      </c>
      <c r="E116" s="195" t="s">
        <v>54</v>
      </c>
      <c r="F116" s="195" t="s">
        <v>55</v>
      </c>
      <c r="G116" s="195" t="s">
        <v>120</v>
      </c>
      <c r="H116" s="195" t="s">
        <v>121</v>
      </c>
      <c r="I116" s="195" t="s">
        <v>122</v>
      </c>
      <c r="J116" s="195" t="s">
        <v>123</v>
      </c>
      <c r="K116" s="195" t="s">
        <v>110</v>
      </c>
      <c r="L116" s="196" t="s">
        <v>124</v>
      </c>
      <c r="M116" s="197"/>
      <c r="N116" s="100" t="s">
        <v>1</v>
      </c>
      <c r="O116" s="101" t="s">
        <v>37</v>
      </c>
      <c r="P116" s="101" t="s">
        <v>125</v>
      </c>
      <c r="Q116" s="101" t="s">
        <v>126</v>
      </c>
      <c r="R116" s="101" t="s">
        <v>127</v>
      </c>
      <c r="S116" s="101" t="s">
        <v>128</v>
      </c>
      <c r="T116" s="101" t="s">
        <v>129</v>
      </c>
      <c r="U116" s="101" t="s">
        <v>130</v>
      </c>
      <c r="V116" s="101" t="s">
        <v>131</v>
      </c>
      <c r="W116" s="101" t="s">
        <v>132</v>
      </c>
      <c r="X116" s="102" t="s">
        <v>133</v>
      </c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134</v>
      </c>
      <c r="D117" s="40"/>
      <c r="E117" s="40"/>
      <c r="F117" s="40"/>
      <c r="G117" s="40"/>
      <c r="H117" s="40"/>
      <c r="I117" s="40"/>
      <c r="J117" s="40"/>
      <c r="K117" s="198">
        <f>BK117</f>
        <v>0</v>
      </c>
      <c r="L117" s="40"/>
      <c r="M117" s="44"/>
      <c r="N117" s="103"/>
      <c r="O117" s="199"/>
      <c r="P117" s="104"/>
      <c r="Q117" s="200">
        <f>Q118</f>
        <v>0</v>
      </c>
      <c r="R117" s="200">
        <f>R118</f>
        <v>0</v>
      </c>
      <c r="S117" s="104"/>
      <c r="T117" s="201">
        <f>T118</f>
        <v>0</v>
      </c>
      <c r="U117" s="104"/>
      <c r="V117" s="201">
        <f>V118</f>
        <v>4.3234949999999994</v>
      </c>
      <c r="W117" s="104"/>
      <c r="X117" s="202">
        <f>X118</f>
        <v>0</v>
      </c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112</v>
      </c>
      <c r="BK117" s="203">
        <f>BK118</f>
        <v>0</v>
      </c>
    </row>
    <row r="118" s="12" customFormat="1" ht="25.92" customHeight="1">
      <c r="A118" s="12"/>
      <c r="B118" s="204"/>
      <c r="C118" s="205"/>
      <c r="D118" s="206" t="s">
        <v>74</v>
      </c>
      <c r="E118" s="207" t="s">
        <v>83</v>
      </c>
      <c r="F118" s="207" t="s">
        <v>138</v>
      </c>
      <c r="G118" s="205"/>
      <c r="H118" s="205"/>
      <c r="I118" s="208"/>
      <c r="J118" s="208"/>
      <c r="K118" s="209">
        <f>BK118</f>
        <v>0</v>
      </c>
      <c r="L118" s="205"/>
      <c r="M118" s="210"/>
      <c r="N118" s="211"/>
      <c r="O118" s="212"/>
      <c r="P118" s="212"/>
      <c r="Q118" s="213">
        <f>SUM(Q119:Q301)</f>
        <v>0</v>
      </c>
      <c r="R118" s="213">
        <f>SUM(R119:R301)</f>
        <v>0</v>
      </c>
      <c r="S118" s="212"/>
      <c r="T118" s="214">
        <f>SUM(T119:T301)</f>
        <v>0</v>
      </c>
      <c r="U118" s="212"/>
      <c r="V118" s="214">
        <f>SUM(V119:V301)</f>
        <v>4.3234949999999994</v>
      </c>
      <c r="W118" s="212"/>
      <c r="X118" s="215">
        <f>SUM(X119:X301)</f>
        <v>0</v>
      </c>
      <c r="Y118" s="12"/>
      <c r="Z118" s="12"/>
      <c r="AA118" s="12"/>
      <c r="AB118" s="12"/>
      <c r="AC118" s="12"/>
      <c r="AD118" s="12"/>
      <c r="AE118" s="12"/>
      <c r="AR118" s="216" t="s">
        <v>83</v>
      </c>
      <c r="AT118" s="217" t="s">
        <v>74</v>
      </c>
      <c r="AU118" s="217" t="s">
        <v>75</v>
      </c>
      <c r="AY118" s="216" t="s">
        <v>137</v>
      </c>
      <c r="BK118" s="218">
        <f>SUM(BK119:BK301)</f>
        <v>0</v>
      </c>
    </row>
    <row r="119" s="2" customFormat="1" ht="24.15" customHeight="1">
      <c r="A119" s="38"/>
      <c r="B119" s="39"/>
      <c r="C119" s="221" t="s">
        <v>83</v>
      </c>
      <c r="D119" s="221" t="s">
        <v>139</v>
      </c>
      <c r="E119" s="222" t="s">
        <v>409</v>
      </c>
      <c r="F119" s="223" t="s">
        <v>410</v>
      </c>
      <c r="G119" s="224" t="s">
        <v>142</v>
      </c>
      <c r="H119" s="225">
        <v>1056</v>
      </c>
      <c r="I119" s="226"/>
      <c r="J119" s="226"/>
      <c r="K119" s="227">
        <f>ROUND(P119*H119,2)</f>
        <v>0</v>
      </c>
      <c r="L119" s="223" t="s">
        <v>143</v>
      </c>
      <c r="M119" s="44"/>
      <c r="N119" s="228" t="s">
        <v>1</v>
      </c>
      <c r="O119" s="229" t="s">
        <v>38</v>
      </c>
      <c r="P119" s="230">
        <f>I119+J119</f>
        <v>0</v>
      </c>
      <c r="Q119" s="230">
        <f>ROUND(I119*H119,2)</f>
        <v>0</v>
      </c>
      <c r="R119" s="230">
        <f>ROUND(J119*H119,2)</f>
        <v>0</v>
      </c>
      <c r="S119" s="91"/>
      <c r="T119" s="231">
        <f>S119*H119</f>
        <v>0</v>
      </c>
      <c r="U119" s="231">
        <v>3.0000000000000001E-05</v>
      </c>
      <c r="V119" s="231">
        <f>U119*H119</f>
        <v>0.03168</v>
      </c>
      <c r="W119" s="231">
        <v>0</v>
      </c>
      <c r="X119" s="232">
        <f>W119*H119</f>
        <v>0</v>
      </c>
      <c r="Y119" s="38"/>
      <c r="Z119" s="38"/>
      <c r="AA119" s="38"/>
      <c r="AB119" s="38"/>
      <c r="AC119" s="38"/>
      <c r="AD119" s="38"/>
      <c r="AE119" s="38"/>
      <c r="AR119" s="233" t="s">
        <v>144</v>
      </c>
      <c r="AT119" s="233" t="s">
        <v>139</v>
      </c>
      <c r="AU119" s="233" t="s">
        <v>83</v>
      </c>
      <c r="AY119" s="17" t="s">
        <v>137</v>
      </c>
      <c r="BE119" s="234">
        <f>IF(O119="základní",K119,0)</f>
        <v>0</v>
      </c>
      <c r="BF119" s="234">
        <f>IF(O119="snížená",K119,0)</f>
        <v>0</v>
      </c>
      <c r="BG119" s="234">
        <f>IF(O119="zákl. přenesená",K119,0)</f>
        <v>0</v>
      </c>
      <c r="BH119" s="234">
        <f>IF(O119="sníž. přenesená",K119,0)</f>
        <v>0</v>
      </c>
      <c r="BI119" s="234">
        <f>IF(O119="nulová",K119,0)</f>
        <v>0</v>
      </c>
      <c r="BJ119" s="17" t="s">
        <v>83</v>
      </c>
      <c r="BK119" s="234">
        <f>ROUND(P119*H119,2)</f>
        <v>0</v>
      </c>
      <c r="BL119" s="17" t="s">
        <v>144</v>
      </c>
      <c r="BM119" s="233" t="s">
        <v>85</v>
      </c>
    </row>
    <row r="120" s="2" customFormat="1">
      <c r="A120" s="38"/>
      <c r="B120" s="39"/>
      <c r="C120" s="40"/>
      <c r="D120" s="235" t="s">
        <v>145</v>
      </c>
      <c r="E120" s="40"/>
      <c r="F120" s="236" t="s">
        <v>410</v>
      </c>
      <c r="G120" s="40"/>
      <c r="H120" s="40"/>
      <c r="I120" s="237"/>
      <c r="J120" s="237"/>
      <c r="K120" s="40"/>
      <c r="L120" s="40"/>
      <c r="M120" s="44"/>
      <c r="N120" s="238"/>
      <c r="O120" s="239"/>
      <c r="P120" s="91"/>
      <c r="Q120" s="91"/>
      <c r="R120" s="91"/>
      <c r="S120" s="91"/>
      <c r="T120" s="91"/>
      <c r="U120" s="91"/>
      <c r="V120" s="91"/>
      <c r="W120" s="91"/>
      <c r="X120" s="92"/>
      <c r="Y120" s="38"/>
      <c r="Z120" s="38"/>
      <c r="AA120" s="38"/>
      <c r="AB120" s="38"/>
      <c r="AC120" s="38"/>
      <c r="AD120" s="38"/>
      <c r="AE120" s="38"/>
      <c r="AT120" s="17" t="s">
        <v>145</v>
      </c>
      <c r="AU120" s="17" t="s">
        <v>83</v>
      </c>
    </row>
    <row r="121" s="2" customFormat="1">
      <c r="A121" s="38"/>
      <c r="B121" s="39"/>
      <c r="C121" s="40"/>
      <c r="D121" s="240" t="s">
        <v>147</v>
      </c>
      <c r="E121" s="40"/>
      <c r="F121" s="241" t="s">
        <v>411</v>
      </c>
      <c r="G121" s="40"/>
      <c r="H121" s="40"/>
      <c r="I121" s="237"/>
      <c r="J121" s="237"/>
      <c r="K121" s="40"/>
      <c r="L121" s="40"/>
      <c r="M121" s="44"/>
      <c r="N121" s="238"/>
      <c r="O121" s="239"/>
      <c r="P121" s="91"/>
      <c r="Q121" s="91"/>
      <c r="R121" s="91"/>
      <c r="S121" s="91"/>
      <c r="T121" s="91"/>
      <c r="U121" s="91"/>
      <c r="V121" s="91"/>
      <c r="W121" s="91"/>
      <c r="X121" s="92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13" customFormat="1">
      <c r="A122" s="13"/>
      <c r="B122" s="242"/>
      <c r="C122" s="243"/>
      <c r="D122" s="235" t="s">
        <v>149</v>
      </c>
      <c r="E122" s="244" t="s">
        <v>1</v>
      </c>
      <c r="F122" s="245" t="s">
        <v>412</v>
      </c>
      <c r="G122" s="243"/>
      <c r="H122" s="244" t="s">
        <v>1</v>
      </c>
      <c r="I122" s="246"/>
      <c r="J122" s="246"/>
      <c r="K122" s="243"/>
      <c r="L122" s="243"/>
      <c r="M122" s="247"/>
      <c r="N122" s="248"/>
      <c r="O122" s="249"/>
      <c r="P122" s="249"/>
      <c r="Q122" s="249"/>
      <c r="R122" s="249"/>
      <c r="S122" s="249"/>
      <c r="T122" s="249"/>
      <c r="U122" s="249"/>
      <c r="V122" s="249"/>
      <c r="W122" s="249"/>
      <c r="X122" s="250"/>
      <c r="Y122" s="13"/>
      <c r="Z122" s="13"/>
      <c r="AA122" s="13"/>
      <c r="AB122" s="13"/>
      <c r="AC122" s="13"/>
      <c r="AD122" s="13"/>
      <c r="AE122" s="13"/>
      <c r="AT122" s="251" t="s">
        <v>149</v>
      </c>
      <c r="AU122" s="251" t="s">
        <v>83</v>
      </c>
      <c r="AV122" s="13" t="s">
        <v>83</v>
      </c>
      <c r="AW122" s="13" t="s">
        <v>5</v>
      </c>
      <c r="AX122" s="13" t="s">
        <v>75</v>
      </c>
      <c r="AY122" s="251" t="s">
        <v>137</v>
      </c>
    </row>
    <row r="123" s="14" customFormat="1">
      <c r="A123" s="14"/>
      <c r="B123" s="252"/>
      <c r="C123" s="253"/>
      <c r="D123" s="235" t="s">
        <v>149</v>
      </c>
      <c r="E123" s="254" t="s">
        <v>1</v>
      </c>
      <c r="F123" s="255" t="s">
        <v>413</v>
      </c>
      <c r="G123" s="253"/>
      <c r="H123" s="256">
        <v>1056</v>
      </c>
      <c r="I123" s="257"/>
      <c r="J123" s="257"/>
      <c r="K123" s="253"/>
      <c r="L123" s="253"/>
      <c r="M123" s="258"/>
      <c r="N123" s="259"/>
      <c r="O123" s="260"/>
      <c r="P123" s="260"/>
      <c r="Q123" s="260"/>
      <c r="R123" s="260"/>
      <c r="S123" s="260"/>
      <c r="T123" s="260"/>
      <c r="U123" s="260"/>
      <c r="V123" s="260"/>
      <c r="W123" s="260"/>
      <c r="X123" s="261"/>
      <c r="Y123" s="14"/>
      <c r="Z123" s="14"/>
      <c r="AA123" s="14"/>
      <c r="AB123" s="14"/>
      <c r="AC123" s="14"/>
      <c r="AD123" s="14"/>
      <c r="AE123" s="14"/>
      <c r="AT123" s="262" t="s">
        <v>149</v>
      </c>
      <c r="AU123" s="262" t="s">
        <v>83</v>
      </c>
      <c r="AV123" s="14" t="s">
        <v>85</v>
      </c>
      <c r="AW123" s="14" t="s">
        <v>5</v>
      </c>
      <c r="AX123" s="14" t="s">
        <v>75</v>
      </c>
      <c r="AY123" s="262" t="s">
        <v>137</v>
      </c>
    </row>
    <row r="124" s="15" customFormat="1">
      <c r="A124" s="15"/>
      <c r="B124" s="263"/>
      <c r="C124" s="264"/>
      <c r="D124" s="235" t="s">
        <v>149</v>
      </c>
      <c r="E124" s="265" t="s">
        <v>1</v>
      </c>
      <c r="F124" s="266" t="s">
        <v>152</v>
      </c>
      <c r="G124" s="264"/>
      <c r="H124" s="267">
        <v>1056</v>
      </c>
      <c r="I124" s="268"/>
      <c r="J124" s="268"/>
      <c r="K124" s="264"/>
      <c r="L124" s="264"/>
      <c r="M124" s="269"/>
      <c r="N124" s="270"/>
      <c r="O124" s="271"/>
      <c r="P124" s="271"/>
      <c r="Q124" s="271"/>
      <c r="R124" s="271"/>
      <c r="S124" s="271"/>
      <c r="T124" s="271"/>
      <c r="U124" s="271"/>
      <c r="V124" s="271"/>
      <c r="W124" s="271"/>
      <c r="X124" s="272"/>
      <c r="Y124" s="15"/>
      <c r="Z124" s="15"/>
      <c r="AA124" s="15"/>
      <c r="AB124" s="15"/>
      <c r="AC124" s="15"/>
      <c r="AD124" s="15"/>
      <c r="AE124" s="15"/>
      <c r="AT124" s="273" t="s">
        <v>149</v>
      </c>
      <c r="AU124" s="273" t="s">
        <v>83</v>
      </c>
      <c r="AV124" s="15" t="s">
        <v>144</v>
      </c>
      <c r="AW124" s="15" t="s">
        <v>5</v>
      </c>
      <c r="AX124" s="15" t="s">
        <v>83</v>
      </c>
      <c r="AY124" s="273" t="s">
        <v>137</v>
      </c>
    </row>
    <row r="125" s="2" customFormat="1" ht="33" customHeight="1">
      <c r="A125" s="38"/>
      <c r="B125" s="39"/>
      <c r="C125" s="221" t="s">
        <v>85</v>
      </c>
      <c r="D125" s="221" t="s">
        <v>139</v>
      </c>
      <c r="E125" s="222" t="s">
        <v>414</v>
      </c>
      <c r="F125" s="223" t="s">
        <v>415</v>
      </c>
      <c r="G125" s="224" t="s">
        <v>142</v>
      </c>
      <c r="H125" s="225">
        <v>1056</v>
      </c>
      <c r="I125" s="226"/>
      <c r="J125" s="226"/>
      <c r="K125" s="227">
        <f>ROUND(P125*H125,2)</f>
        <v>0</v>
      </c>
      <c r="L125" s="223" t="s">
        <v>143</v>
      </c>
      <c r="M125" s="44"/>
      <c r="N125" s="228" t="s">
        <v>1</v>
      </c>
      <c r="O125" s="229" t="s">
        <v>38</v>
      </c>
      <c r="P125" s="230">
        <f>I125+J125</f>
        <v>0</v>
      </c>
      <c r="Q125" s="230">
        <f>ROUND(I125*H125,2)</f>
        <v>0</v>
      </c>
      <c r="R125" s="230">
        <f>ROUND(J125*H125,2)</f>
        <v>0</v>
      </c>
      <c r="S125" s="91"/>
      <c r="T125" s="231">
        <f>S125*H125</f>
        <v>0</v>
      </c>
      <c r="U125" s="231">
        <v>0</v>
      </c>
      <c r="V125" s="231">
        <f>U125*H125</f>
        <v>0</v>
      </c>
      <c r="W125" s="231">
        <v>0</v>
      </c>
      <c r="X125" s="232">
        <f>W125*H125</f>
        <v>0</v>
      </c>
      <c r="Y125" s="38"/>
      <c r="Z125" s="38"/>
      <c r="AA125" s="38"/>
      <c r="AB125" s="38"/>
      <c r="AC125" s="38"/>
      <c r="AD125" s="38"/>
      <c r="AE125" s="38"/>
      <c r="AR125" s="233" t="s">
        <v>144</v>
      </c>
      <c r="AT125" s="233" t="s">
        <v>139</v>
      </c>
      <c r="AU125" s="233" t="s">
        <v>83</v>
      </c>
      <c r="AY125" s="17" t="s">
        <v>137</v>
      </c>
      <c r="BE125" s="234">
        <f>IF(O125="základní",K125,0)</f>
        <v>0</v>
      </c>
      <c r="BF125" s="234">
        <f>IF(O125="snížená",K125,0)</f>
        <v>0</v>
      </c>
      <c r="BG125" s="234">
        <f>IF(O125="zákl. přenesená",K125,0)</f>
        <v>0</v>
      </c>
      <c r="BH125" s="234">
        <f>IF(O125="sníž. přenesená",K125,0)</f>
        <v>0</v>
      </c>
      <c r="BI125" s="234">
        <f>IF(O125="nulová",K125,0)</f>
        <v>0</v>
      </c>
      <c r="BJ125" s="17" t="s">
        <v>83</v>
      </c>
      <c r="BK125" s="234">
        <f>ROUND(P125*H125,2)</f>
        <v>0</v>
      </c>
      <c r="BL125" s="17" t="s">
        <v>144</v>
      </c>
      <c r="BM125" s="233" t="s">
        <v>144</v>
      </c>
    </row>
    <row r="126" s="2" customFormat="1">
      <c r="A126" s="38"/>
      <c r="B126" s="39"/>
      <c r="C126" s="40"/>
      <c r="D126" s="235" t="s">
        <v>145</v>
      </c>
      <c r="E126" s="40"/>
      <c r="F126" s="236" t="s">
        <v>415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145</v>
      </c>
      <c r="AU126" s="17" t="s">
        <v>83</v>
      </c>
    </row>
    <row r="127" s="2" customFormat="1">
      <c r="A127" s="38"/>
      <c r="B127" s="39"/>
      <c r="C127" s="40"/>
      <c r="D127" s="240" t="s">
        <v>147</v>
      </c>
      <c r="E127" s="40"/>
      <c r="F127" s="241" t="s">
        <v>416</v>
      </c>
      <c r="G127" s="40"/>
      <c r="H127" s="40"/>
      <c r="I127" s="237"/>
      <c r="J127" s="237"/>
      <c r="K127" s="40"/>
      <c r="L127" s="40"/>
      <c r="M127" s="44"/>
      <c r="N127" s="238"/>
      <c r="O127" s="239"/>
      <c r="P127" s="91"/>
      <c r="Q127" s="91"/>
      <c r="R127" s="91"/>
      <c r="S127" s="91"/>
      <c r="T127" s="91"/>
      <c r="U127" s="91"/>
      <c r="V127" s="91"/>
      <c r="W127" s="91"/>
      <c r="X127" s="92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83</v>
      </c>
    </row>
    <row r="128" s="13" customFormat="1">
      <c r="A128" s="13"/>
      <c r="B128" s="242"/>
      <c r="C128" s="243"/>
      <c r="D128" s="235" t="s">
        <v>149</v>
      </c>
      <c r="E128" s="244" t="s">
        <v>1</v>
      </c>
      <c r="F128" s="245" t="s">
        <v>417</v>
      </c>
      <c r="G128" s="243"/>
      <c r="H128" s="244" t="s">
        <v>1</v>
      </c>
      <c r="I128" s="246"/>
      <c r="J128" s="246"/>
      <c r="K128" s="243"/>
      <c r="L128" s="243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3"/>
      <c r="Z128" s="13"/>
      <c r="AA128" s="13"/>
      <c r="AB128" s="13"/>
      <c r="AC128" s="13"/>
      <c r="AD128" s="13"/>
      <c r="AE128" s="13"/>
      <c r="AT128" s="251" t="s">
        <v>149</v>
      </c>
      <c r="AU128" s="251" t="s">
        <v>83</v>
      </c>
      <c r="AV128" s="13" t="s">
        <v>83</v>
      </c>
      <c r="AW128" s="13" t="s">
        <v>5</v>
      </c>
      <c r="AX128" s="13" t="s">
        <v>75</v>
      </c>
      <c r="AY128" s="251" t="s">
        <v>137</v>
      </c>
    </row>
    <row r="129" s="14" customFormat="1">
      <c r="A129" s="14"/>
      <c r="B129" s="252"/>
      <c r="C129" s="253"/>
      <c r="D129" s="235" t="s">
        <v>149</v>
      </c>
      <c r="E129" s="254" t="s">
        <v>1</v>
      </c>
      <c r="F129" s="255" t="s">
        <v>413</v>
      </c>
      <c r="G129" s="253"/>
      <c r="H129" s="256">
        <v>1056</v>
      </c>
      <c r="I129" s="257"/>
      <c r="J129" s="257"/>
      <c r="K129" s="253"/>
      <c r="L129" s="253"/>
      <c r="M129" s="258"/>
      <c r="N129" s="259"/>
      <c r="O129" s="260"/>
      <c r="P129" s="260"/>
      <c r="Q129" s="260"/>
      <c r="R129" s="260"/>
      <c r="S129" s="260"/>
      <c r="T129" s="260"/>
      <c r="U129" s="260"/>
      <c r="V129" s="260"/>
      <c r="W129" s="260"/>
      <c r="X129" s="261"/>
      <c r="Y129" s="14"/>
      <c r="Z129" s="14"/>
      <c r="AA129" s="14"/>
      <c r="AB129" s="14"/>
      <c r="AC129" s="14"/>
      <c r="AD129" s="14"/>
      <c r="AE129" s="14"/>
      <c r="AT129" s="262" t="s">
        <v>149</v>
      </c>
      <c r="AU129" s="262" t="s">
        <v>83</v>
      </c>
      <c r="AV129" s="14" t="s">
        <v>85</v>
      </c>
      <c r="AW129" s="14" t="s">
        <v>5</v>
      </c>
      <c r="AX129" s="14" t="s">
        <v>75</v>
      </c>
      <c r="AY129" s="262" t="s">
        <v>137</v>
      </c>
    </row>
    <row r="130" s="15" customFormat="1">
      <c r="A130" s="15"/>
      <c r="B130" s="263"/>
      <c r="C130" s="264"/>
      <c r="D130" s="235" t="s">
        <v>149</v>
      </c>
      <c r="E130" s="265" t="s">
        <v>1</v>
      </c>
      <c r="F130" s="266" t="s">
        <v>152</v>
      </c>
      <c r="G130" s="264"/>
      <c r="H130" s="267">
        <v>1056</v>
      </c>
      <c r="I130" s="268"/>
      <c r="J130" s="268"/>
      <c r="K130" s="264"/>
      <c r="L130" s="264"/>
      <c r="M130" s="269"/>
      <c r="N130" s="270"/>
      <c r="O130" s="271"/>
      <c r="P130" s="271"/>
      <c r="Q130" s="271"/>
      <c r="R130" s="271"/>
      <c r="S130" s="271"/>
      <c r="T130" s="271"/>
      <c r="U130" s="271"/>
      <c r="V130" s="271"/>
      <c r="W130" s="271"/>
      <c r="X130" s="272"/>
      <c r="Y130" s="15"/>
      <c r="Z130" s="15"/>
      <c r="AA130" s="15"/>
      <c r="AB130" s="15"/>
      <c r="AC130" s="15"/>
      <c r="AD130" s="15"/>
      <c r="AE130" s="15"/>
      <c r="AT130" s="273" t="s">
        <v>149</v>
      </c>
      <c r="AU130" s="273" t="s">
        <v>83</v>
      </c>
      <c r="AV130" s="15" t="s">
        <v>144</v>
      </c>
      <c r="AW130" s="15" t="s">
        <v>5</v>
      </c>
      <c r="AX130" s="15" t="s">
        <v>83</v>
      </c>
      <c r="AY130" s="273" t="s">
        <v>137</v>
      </c>
    </row>
    <row r="131" s="2" customFormat="1" ht="24.15" customHeight="1">
      <c r="A131" s="38"/>
      <c r="B131" s="39"/>
      <c r="C131" s="221" t="s">
        <v>162</v>
      </c>
      <c r="D131" s="221" t="s">
        <v>139</v>
      </c>
      <c r="E131" s="222" t="s">
        <v>418</v>
      </c>
      <c r="F131" s="223" t="s">
        <v>419</v>
      </c>
      <c r="G131" s="224" t="s">
        <v>282</v>
      </c>
      <c r="H131" s="225">
        <v>5</v>
      </c>
      <c r="I131" s="226"/>
      <c r="J131" s="226"/>
      <c r="K131" s="227">
        <f>ROUND(P131*H131,2)</f>
        <v>0</v>
      </c>
      <c r="L131" s="223" t="s">
        <v>143</v>
      </c>
      <c r="M131" s="44"/>
      <c r="N131" s="228" t="s">
        <v>1</v>
      </c>
      <c r="O131" s="229" t="s">
        <v>38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1"/>
      <c r="T131" s="231">
        <f>S131*H131</f>
        <v>0</v>
      </c>
      <c r="U131" s="231">
        <v>0</v>
      </c>
      <c r="V131" s="231">
        <f>U131*H131</f>
        <v>0</v>
      </c>
      <c r="W131" s="231">
        <v>0</v>
      </c>
      <c r="X131" s="232">
        <f>W131*H131</f>
        <v>0</v>
      </c>
      <c r="Y131" s="38"/>
      <c r="Z131" s="38"/>
      <c r="AA131" s="38"/>
      <c r="AB131" s="38"/>
      <c r="AC131" s="38"/>
      <c r="AD131" s="38"/>
      <c r="AE131" s="38"/>
      <c r="AR131" s="233" t="s">
        <v>144</v>
      </c>
      <c r="AT131" s="233" t="s">
        <v>139</v>
      </c>
      <c r="AU131" s="233" t="s">
        <v>83</v>
      </c>
      <c r="AY131" s="17" t="s">
        <v>137</v>
      </c>
      <c r="BE131" s="234">
        <f>IF(O131="základní",K131,0)</f>
        <v>0</v>
      </c>
      <c r="BF131" s="234">
        <f>IF(O131="snížená",K131,0)</f>
        <v>0</v>
      </c>
      <c r="BG131" s="234">
        <f>IF(O131="zákl. přenesená",K131,0)</f>
        <v>0</v>
      </c>
      <c r="BH131" s="234">
        <f>IF(O131="sníž. přenesená",K131,0)</f>
        <v>0</v>
      </c>
      <c r="BI131" s="234">
        <f>IF(O131="nulová",K131,0)</f>
        <v>0</v>
      </c>
      <c r="BJ131" s="17" t="s">
        <v>83</v>
      </c>
      <c r="BK131" s="234">
        <f>ROUND(P131*H131,2)</f>
        <v>0</v>
      </c>
      <c r="BL131" s="17" t="s">
        <v>144</v>
      </c>
      <c r="BM131" s="233" t="s">
        <v>165</v>
      </c>
    </row>
    <row r="132" s="2" customFormat="1">
      <c r="A132" s="38"/>
      <c r="B132" s="39"/>
      <c r="C132" s="40"/>
      <c r="D132" s="235" t="s">
        <v>145</v>
      </c>
      <c r="E132" s="40"/>
      <c r="F132" s="236" t="s">
        <v>419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83</v>
      </c>
    </row>
    <row r="133" s="2" customFormat="1">
      <c r="A133" s="38"/>
      <c r="B133" s="39"/>
      <c r="C133" s="40"/>
      <c r="D133" s="240" t="s">
        <v>147</v>
      </c>
      <c r="E133" s="40"/>
      <c r="F133" s="241" t="s">
        <v>420</v>
      </c>
      <c r="G133" s="40"/>
      <c r="H133" s="40"/>
      <c r="I133" s="237"/>
      <c r="J133" s="237"/>
      <c r="K133" s="40"/>
      <c r="L133" s="40"/>
      <c r="M133" s="44"/>
      <c r="N133" s="238"/>
      <c r="O133" s="239"/>
      <c r="P133" s="91"/>
      <c r="Q133" s="91"/>
      <c r="R133" s="91"/>
      <c r="S133" s="91"/>
      <c r="T133" s="91"/>
      <c r="U133" s="91"/>
      <c r="V133" s="91"/>
      <c r="W133" s="91"/>
      <c r="X133" s="92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83</v>
      </c>
    </row>
    <row r="134" s="13" customFormat="1">
      <c r="A134" s="13"/>
      <c r="B134" s="242"/>
      <c r="C134" s="243"/>
      <c r="D134" s="235" t="s">
        <v>149</v>
      </c>
      <c r="E134" s="244" t="s">
        <v>1</v>
      </c>
      <c r="F134" s="245" t="s">
        <v>421</v>
      </c>
      <c r="G134" s="243"/>
      <c r="H134" s="244" t="s">
        <v>1</v>
      </c>
      <c r="I134" s="246"/>
      <c r="J134" s="246"/>
      <c r="K134" s="243"/>
      <c r="L134" s="243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Y134" s="13"/>
      <c r="Z134" s="13"/>
      <c r="AA134" s="13"/>
      <c r="AB134" s="13"/>
      <c r="AC134" s="13"/>
      <c r="AD134" s="13"/>
      <c r="AE134" s="13"/>
      <c r="AT134" s="251" t="s">
        <v>149</v>
      </c>
      <c r="AU134" s="251" t="s">
        <v>83</v>
      </c>
      <c r="AV134" s="13" t="s">
        <v>83</v>
      </c>
      <c r="AW134" s="13" t="s">
        <v>5</v>
      </c>
      <c r="AX134" s="13" t="s">
        <v>75</v>
      </c>
      <c r="AY134" s="251" t="s">
        <v>137</v>
      </c>
    </row>
    <row r="135" s="14" customFormat="1">
      <c r="A135" s="14"/>
      <c r="B135" s="252"/>
      <c r="C135" s="253"/>
      <c r="D135" s="235" t="s">
        <v>149</v>
      </c>
      <c r="E135" s="254" t="s">
        <v>1</v>
      </c>
      <c r="F135" s="255" t="s">
        <v>175</v>
      </c>
      <c r="G135" s="253"/>
      <c r="H135" s="256">
        <v>5</v>
      </c>
      <c r="I135" s="257"/>
      <c r="J135" s="257"/>
      <c r="K135" s="253"/>
      <c r="L135" s="253"/>
      <c r="M135" s="258"/>
      <c r="N135" s="259"/>
      <c r="O135" s="260"/>
      <c r="P135" s="260"/>
      <c r="Q135" s="260"/>
      <c r="R135" s="260"/>
      <c r="S135" s="260"/>
      <c r="T135" s="260"/>
      <c r="U135" s="260"/>
      <c r="V135" s="260"/>
      <c r="W135" s="260"/>
      <c r="X135" s="261"/>
      <c r="Y135" s="14"/>
      <c r="Z135" s="14"/>
      <c r="AA135" s="14"/>
      <c r="AB135" s="14"/>
      <c r="AC135" s="14"/>
      <c r="AD135" s="14"/>
      <c r="AE135" s="14"/>
      <c r="AT135" s="262" t="s">
        <v>149</v>
      </c>
      <c r="AU135" s="262" t="s">
        <v>83</v>
      </c>
      <c r="AV135" s="14" t="s">
        <v>85</v>
      </c>
      <c r="AW135" s="14" t="s">
        <v>5</v>
      </c>
      <c r="AX135" s="14" t="s">
        <v>75</v>
      </c>
      <c r="AY135" s="262" t="s">
        <v>137</v>
      </c>
    </row>
    <row r="136" s="15" customFormat="1">
      <c r="A136" s="15"/>
      <c r="B136" s="263"/>
      <c r="C136" s="264"/>
      <c r="D136" s="235" t="s">
        <v>149</v>
      </c>
      <c r="E136" s="265" t="s">
        <v>1</v>
      </c>
      <c r="F136" s="266" t="s">
        <v>152</v>
      </c>
      <c r="G136" s="264"/>
      <c r="H136" s="267">
        <v>5</v>
      </c>
      <c r="I136" s="268"/>
      <c r="J136" s="268"/>
      <c r="K136" s="264"/>
      <c r="L136" s="264"/>
      <c r="M136" s="269"/>
      <c r="N136" s="270"/>
      <c r="O136" s="271"/>
      <c r="P136" s="271"/>
      <c r="Q136" s="271"/>
      <c r="R136" s="271"/>
      <c r="S136" s="271"/>
      <c r="T136" s="271"/>
      <c r="U136" s="271"/>
      <c r="V136" s="271"/>
      <c r="W136" s="271"/>
      <c r="X136" s="272"/>
      <c r="Y136" s="15"/>
      <c r="Z136" s="15"/>
      <c r="AA136" s="15"/>
      <c r="AB136" s="15"/>
      <c r="AC136" s="15"/>
      <c r="AD136" s="15"/>
      <c r="AE136" s="15"/>
      <c r="AT136" s="273" t="s">
        <v>149</v>
      </c>
      <c r="AU136" s="273" t="s">
        <v>83</v>
      </c>
      <c r="AV136" s="15" t="s">
        <v>144</v>
      </c>
      <c r="AW136" s="15" t="s">
        <v>5</v>
      </c>
      <c r="AX136" s="15" t="s">
        <v>83</v>
      </c>
      <c r="AY136" s="273" t="s">
        <v>137</v>
      </c>
    </row>
    <row r="137" s="2" customFormat="1" ht="24.15" customHeight="1">
      <c r="A137" s="38"/>
      <c r="B137" s="39"/>
      <c r="C137" s="221" t="s">
        <v>144</v>
      </c>
      <c r="D137" s="221" t="s">
        <v>139</v>
      </c>
      <c r="E137" s="222" t="s">
        <v>422</v>
      </c>
      <c r="F137" s="223" t="s">
        <v>423</v>
      </c>
      <c r="G137" s="224" t="s">
        <v>282</v>
      </c>
      <c r="H137" s="225">
        <v>1</v>
      </c>
      <c r="I137" s="226"/>
      <c r="J137" s="226"/>
      <c r="K137" s="227">
        <f>ROUND(P137*H137,2)</f>
        <v>0</v>
      </c>
      <c r="L137" s="223" t="s">
        <v>143</v>
      </c>
      <c r="M137" s="44"/>
      <c r="N137" s="228" t="s">
        <v>1</v>
      </c>
      <c r="O137" s="229" t="s">
        <v>38</v>
      </c>
      <c r="P137" s="230">
        <f>I137+J137</f>
        <v>0</v>
      </c>
      <c r="Q137" s="230">
        <f>ROUND(I137*H137,2)</f>
        <v>0</v>
      </c>
      <c r="R137" s="230">
        <f>ROUND(J137*H137,2)</f>
        <v>0</v>
      </c>
      <c r="S137" s="91"/>
      <c r="T137" s="231">
        <f>S137*H137</f>
        <v>0</v>
      </c>
      <c r="U137" s="231">
        <v>0</v>
      </c>
      <c r="V137" s="231">
        <f>U137*H137</f>
        <v>0</v>
      </c>
      <c r="W137" s="231">
        <v>0</v>
      </c>
      <c r="X137" s="232">
        <f>W137*H137</f>
        <v>0</v>
      </c>
      <c r="Y137" s="38"/>
      <c r="Z137" s="38"/>
      <c r="AA137" s="38"/>
      <c r="AB137" s="38"/>
      <c r="AC137" s="38"/>
      <c r="AD137" s="38"/>
      <c r="AE137" s="38"/>
      <c r="AR137" s="233" t="s">
        <v>144</v>
      </c>
      <c r="AT137" s="233" t="s">
        <v>139</v>
      </c>
      <c r="AU137" s="233" t="s">
        <v>83</v>
      </c>
      <c r="AY137" s="17" t="s">
        <v>137</v>
      </c>
      <c r="BE137" s="234">
        <f>IF(O137="základní",K137,0)</f>
        <v>0</v>
      </c>
      <c r="BF137" s="234">
        <f>IF(O137="snížená",K137,0)</f>
        <v>0</v>
      </c>
      <c r="BG137" s="234">
        <f>IF(O137="zákl. přenesená",K137,0)</f>
        <v>0</v>
      </c>
      <c r="BH137" s="234">
        <f>IF(O137="sníž. přenesená",K137,0)</f>
        <v>0</v>
      </c>
      <c r="BI137" s="234">
        <f>IF(O137="nulová",K137,0)</f>
        <v>0</v>
      </c>
      <c r="BJ137" s="17" t="s">
        <v>83</v>
      </c>
      <c r="BK137" s="234">
        <f>ROUND(P137*H137,2)</f>
        <v>0</v>
      </c>
      <c r="BL137" s="17" t="s">
        <v>144</v>
      </c>
      <c r="BM137" s="233" t="s">
        <v>171</v>
      </c>
    </row>
    <row r="138" s="2" customFormat="1">
      <c r="A138" s="38"/>
      <c r="B138" s="39"/>
      <c r="C138" s="40"/>
      <c r="D138" s="235" t="s">
        <v>145</v>
      </c>
      <c r="E138" s="40"/>
      <c r="F138" s="236" t="s">
        <v>423</v>
      </c>
      <c r="G138" s="40"/>
      <c r="H138" s="40"/>
      <c r="I138" s="237"/>
      <c r="J138" s="237"/>
      <c r="K138" s="40"/>
      <c r="L138" s="40"/>
      <c r="M138" s="44"/>
      <c r="N138" s="238"/>
      <c r="O138" s="239"/>
      <c r="P138" s="91"/>
      <c r="Q138" s="91"/>
      <c r="R138" s="91"/>
      <c r="S138" s="91"/>
      <c r="T138" s="91"/>
      <c r="U138" s="91"/>
      <c r="V138" s="91"/>
      <c r="W138" s="91"/>
      <c r="X138" s="92"/>
      <c r="Y138" s="38"/>
      <c r="Z138" s="38"/>
      <c r="AA138" s="38"/>
      <c r="AB138" s="38"/>
      <c r="AC138" s="38"/>
      <c r="AD138" s="38"/>
      <c r="AE138" s="38"/>
      <c r="AT138" s="17" t="s">
        <v>145</v>
      </c>
      <c r="AU138" s="17" t="s">
        <v>83</v>
      </c>
    </row>
    <row r="139" s="2" customFormat="1">
      <c r="A139" s="38"/>
      <c r="B139" s="39"/>
      <c r="C139" s="40"/>
      <c r="D139" s="240" t="s">
        <v>147</v>
      </c>
      <c r="E139" s="40"/>
      <c r="F139" s="241" t="s">
        <v>424</v>
      </c>
      <c r="G139" s="40"/>
      <c r="H139" s="40"/>
      <c r="I139" s="237"/>
      <c r="J139" s="237"/>
      <c r="K139" s="40"/>
      <c r="L139" s="40"/>
      <c r="M139" s="44"/>
      <c r="N139" s="238"/>
      <c r="O139" s="239"/>
      <c r="P139" s="91"/>
      <c r="Q139" s="91"/>
      <c r="R139" s="91"/>
      <c r="S139" s="91"/>
      <c r="T139" s="91"/>
      <c r="U139" s="91"/>
      <c r="V139" s="91"/>
      <c r="W139" s="91"/>
      <c r="X139" s="92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83</v>
      </c>
    </row>
    <row r="140" s="13" customFormat="1">
      <c r="A140" s="13"/>
      <c r="B140" s="242"/>
      <c r="C140" s="243"/>
      <c r="D140" s="235" t="s">
        <v>149</v>
      </c>
      <c r="E140" s="244" t="s">
        <v>1</v>
      </c>
      <c r="F140" s="245" t="s">
        <v>425</v>
      </c>
      <c r="G140" s="243"/>
      <c r="H140" s="244" t="s">
        <v>1</v>
      </c>
      <c r="I140" s="246"/>
      <c r="J140" s="246"/>
      <c r="K140" s="243"/>
      <c r="L140" s="243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149</v>
      </c>
      <c r="AU140" s="251" t="s">
        <v>83</v>
      </c>
      <c r="AV140" s="13" t="s">
        <v>83</v>
      </c>
      <c r="AW140" s="13" t="s">
        <v>5</v>
      </c>
      <c r="AX140" s="13" t="s">
        <v>75</v>
      </c>
      <c r="AY140" s="251" t="s">
        <v>137</v>
      </c>
    </row>
    <row r="141" s="14" customFormat="1">
      <c r="A141" s="14"/>
      <c r="B141" s="252"/>
      <c r="C141" s="253"/>
      <c r="D141" s="235" t="s">
        <v>149</v>
      </c>
      <c r="E141" s="254" t="s">
        <v>1</v>
      </c>
      <c r="F141" s="255" t="s">
        <v>83</v>
      </c>
      <c r="G141" s="253"/>
      <c r="H141" s="256">
        <v>1</v>
      </c>
      <c r="I141" s="257"/>
      <c r="J141" s="257"/>
      <c r="K141" s="253"/>
      <c r="L141" s="253"/>
      <c r="M141" s="258"/>
      <c r="N141" s="259"/>
      <c r="O141" s="260"/>
      <c r="P141" s="260"/>
      <c r="Q141" s="260"/>
      <c r="R141" s="260"/>
      <c r="S141" s="260"/>
      <c r="T141" s="260"/>
      <c r="U141" s="260"/>
      <c r="V141" s="260"/>
      <c r="W141" s="260"/>
      <c r="X141" s="261"/>
      <c r="Y141" s="14"/>
      <c r="Z141" s="14"/>
      <c r="AA141" s="14"/>
      <c r="AB141" s="14"/>
      <c r="AC141" s="14"/>
      <c r="AD141" s="14"/>
      <c r="AE141" s="14"/>
      <c r="AT141" s="262" t="s">
        <v>149</v>
      </c>
      <c r="AU141" s="262" t="s">
        <v>83</v>
      </c>
      <c r="AV141" s="14" t="s">
        <v>85</v>
      </c>
      <c r="AW141" s="14" t="s">
        <v>5</v>
      </c>
      <c r="AX141" s="14" t="s">
        <v>75</v>
      </c>
      <c r="AY141" s="262" t="s">
        <v>137</v>
      </c>
    </row>
    <row r="142" s="15" customFormat="1">
      <c r="A142" s="15"/>
      <c r="B142" s="263"/>
      <c r="C142" s="264"/>
      <c r="D142" s="235" t="s">
        <v>149</v>
      </c>
      <c r="E142" s="265" t="s">
        <v>1</v>
      </c>
      <c r="F142" s="266" t="s">
        <v>152</v>
      </c>
      <c r="G142" s="264"/>
      <c r="H142" s="267">
        <v>1</v>
      </c>
      <c r="I142" s="268"/>
      <c r="J142" s="268"/>
      <c r="K142" s="264"/>
      <c r="L142" s="264"/>
      <c r="M142" s="269"/>
      <c r="N142" s="270"/>
      <c r="O142" s="271"/>
      <c r="P142" s="271"/>
      <c r="Q142" s="271"/>
      <c r="R142" s="271"/>
      <c r="S142" s="271"/>
      <c r="T142" s="271"/>
      <c r="U142" s="271"/>
      <c r="V142" s="271"/>
      <c r="W142" s="271"/>
      <c r="X142" s="272"/>
      <c r="Y142" s="15"/>
      <c r="Z142" s="15"/>
      <c r="AA142" s="15"/>
      <c r="AB142" s="15"/>
      <c r="AC142" s="15"/>
      <c r="AD142" s="15"/>
      <c r="AE142" s="15"/>
      <c r="AT142" s="273" t="s">
        <v>149</v>
      </c>
      <c r="AU142" s="273" t="s">
        <v>83</v>
      </c>
      <c r="AV142" s="15" t="s">
        <v>144</v>
      </c>
      <c r="AW142" s="15" t="s">
        <v>5</v>
      </c>
      <c r="AX142" s="15" t="s">
        <v>83</v>
      </c>
      <c r="AY142" s="273" t="s">
        <v>137</v>
      </c>
    </row>
    <row r="143" s="2" customFormat="1" ht="24.15" customHeight="1">
      <c r="A143" s="38"/>
      <c r="B143" s="39"/>
      <c r="C143" s="221" t="s">
        <v>175</v>
      </c>
      <c r="D143" s="221" t="s">
        <v>139</v>
      </c>
      <c r="E143" s="222" t="s">
        <v>426</v>
      </c>
      <c r="F143" s="223" t="s">
        <v>427</v>
      </c>
      <c r="G143" s="224" t="s">
        <v>282</v>
      </c>
      <c r="H143" s="225">
        <v>5</v>
      </c>
      <c r="I143" s="226"/>
      <c r="J143" s="226"/>
      <c r="K143" s="227">
        <f>ROUND(P143*H143,2)</f>
        <v>0</v>
      </c>
      <c r="L143" s="223" t="s">
        <v>143</v>
      </c>
      <c r="M143" s="44"/>
      <c r="N143" s="228" t="s">
        <v>1</v>
      </c>
      <c r="O143" s="229" t="s">
        <v>38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1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8"/>
      <c r="Z143" s="38"/>
      <c r="AA143" s="38"/>
      <c r="AB143" s="38"/>
      <c r="AC143" s="38"/>
      <c r="AD143" s="38"/>
      <c r="AE143" s="38"/>
      <c r="AR143" s="233" t="s">
        <v>144</v>
      </c>
      <c r="AT143" s="233" t="s">
        <v>139</v>
      </c>
      <c r="AU143" s="233" t="s">
        <v>83</v>
      </c>
      <c r="AY143" s="17" t="s">
        <v>137</v>
      </c>
      <c r="BE143" s="234">
        <f>IF(O143="základní",K143,0)</f>
        <v>0</v>
      </c>
      <c r="BF143" s="234">
        <f>IF(O143="snížená",K143,0)</f>
        <v>0</v>
      </c>
      <c r="BG143" s="234">
        <f>IF(O143="zákl. přenesená",K143,0)</f>
        <v>0</v>
      </c>
      <c r="BH143" s="234">
        <f>IF(O143="sníž. přenesená",K143,0)</f>
        <v>0</v>
      </c>
      <c r="BI143" s="234">
        <f>IF(O143="nulová",K143,0)</f>
        <v>0</v>
      </c>
      <c r="BJ143" s="17" t="s">
        <v>83</v>
      </c>
      <c r="BK143" s="234">
        <f>ROUND(P143*H143,2)</f>
        <v>0</v>
      </c>
      <c r="BL143" s="17" t="s">
        <v>144</v>
      </c>
      <c r="BM143" s="233" t="s">
        <v>178</v>
      </c>
    </row>
    <row r="144" s="2" customFormat="1">
      <c r="A144" s="38"/>
      <c r="B144" s="39"/>
      <c r="C144" s="40"/>
      <c r="D144" s="235" t="s">
        <v>145</v>
      </c>
      <c r="E144" s="40"/>
      <c r="F144" s="236" t="s">
        <v>427</v>
      </c>
      <c r="G144" s="40"/>
      <c r="H144" s="40"/>
      <c r="I144" s="237"/>
      <c r="J144" s="237"/>
      <c r="K144" s="40"/>
      <c r="L144" s="40"/>
      <c r="M144" s="44"/>
      <c r="N144" s="238"/>
      <c r="O144" s="239"/>
      <c r="P144" s="91"/>
      <c r="Q144" s="91"/>
      <c r="R144" s="91"/>
      <c r="S144" s="91"/>
      <c r="T144" s="91"/>
      <c r="U144" s="91"/>
      <c r="V144" s="91"/>
      <c r="W144" s="91"/>
      <c r="X144" s="92"/>
      <c r="Y144" s="38"/>
      <c r="Z144" s="38"/>
      <c r="AA144" s="38"/>
      <c r="AB144" s="38"/>
      <c r="AC144" s="38"/>
      <c r="AD144" s="38"/>
      <c r="AE144" s="38"/>
      <c r="AT144" s="17" t="s">
        <v>145</v>
      </c>
      <c r="AU144" s="17" t="s">
        <v>83</v>
      </c>
    </row>
    <row r="145" s="2" customFormat="1">
      <c r="A145" s="38"/>
      <c r="B145" s="39"/>
      <c r="C145" s="40"/>
      <c r="D145" s="240" t="s">
        <v>147</v>
      </c>
      <c r="E145" s="40"/>
      <c r="F145" s="241" t="s">
        <v>428</v>
      </c>
      <c r="G145" s="40"/>
      <c r="H145" s="40"/>
      <c r="I145" s="237"/>
      <c r="J145" s="237"/>
      <c r="K145" s="40"/>
      <c r="L145" s="40"/>
      <c r="M145" s="44"/>
      <c r="N145" s="238"/>
      <c r="O145" s="239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83</v>
      </c>
    </row>
    <row r="146" s="13" customFormat="1">
      <c r="A146" s="13"/>
      <c r="B146" s="242"/>
      <c r="C146" s="243"/>
      <c r="D146" s="235" t="s">
        <v>149</v>
      </c>
      <c r="E146" s="244" t="s">
        <v>1</v>
      </c>
      <c r="F146" s="245" t="s">
        <v>427</v>
      </c>
      <c r="G146" s="243"/>
      <c r="H146" s="244" t="s">
        <v>1</v>
      </c>
      <c r="I146" s="246"/>
      <c r="J146" s="246"/>
      <c r="K146" s="243"/>
      <c r="L146" s="243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3"/>
      <c r="Z146" s="13"/>
      <c r="AA146" s="13"/>
      <c r="AB146" s="13"/>
      <c r="AC146" s="13"/>
      <c r="AD146" s="13"/>
      <c r="AE146" s="13"/>
      <c r="AT146" s="251" t="s">
        <v>149</v>
      </c>
      <c r="AU146" s="251" t="s">
        <v>83</v>
      </c>
      <c r="AV146" s="13" t="s">
        <v>83</v>
      </c>
      <c r="AW146" s="13" t="s">
        <v>5</v>
      </c>
      <c r="AX146" s="13" t="s">
        <v>75</v>
      </c>
      <c r="AY146" s="251" t="s">
        <v>137</v>
      </c>
    </row>
    <row r="147" s="14" customFormat="1">
      <c r="A147" s="14"/>
      <c r="B147" s="252"/>
      <c r="C147" s="253"/>
      <c r="D147" s="235" t="s">
        <v>149</v>
      </c>
      <c r="E147" s="254" t="s">
        <v>1</v>
      </c>
      <c r="F147" s="255" t="s">
        <v>175</v>
      </c>
      <c r="G147" s="253"/>
      <c r="H147" s="256">
        <v>5</v>
      </c>
      <c r="I147" s="257"/>
      <c r="J147" s="257"/>
      <c r="K147" s="253"/>
      <c r="L147" s="253"/>
      <c r="M147" s="258"/>
      <c r="N147" s="259"/>
      <c r="O147" s="260"/>
      <c r="P147" s="260"/>
      <c r="Q147" s="260"/>
      <c r="R147" s="260"/>
      <c r="S147" s="260"/>
      <c r="T147" s="260"/>
      <c r="U147" s="260"/>
      <c r="V147" s="260"/>
      <c r="W147" s="260"/>
      <c r="X147" s="261"/>
      <c r="Y147" s="14"/>
      <c r="Z147" s="14"/>
      <c r="AA147" s="14"/>
      <c r="AB147" s="14"/>
      <c r="AC147" s="14"/>
      <c r="AD147" s="14"/>
      <c r="AE147" s="14"/>
      <c r="AT147" s="262" t="s">
        <v>149</v>
      </c>
      <c r="AU147" s="262" t="s">
        <v>83</v>
      </c>
      <c r="AV147" s="14" t="s">
        <v>85</v>
      </c>
      <c r="AW147" s="14" t="s">
        <v>5</v>
      </c>
      <c r="AX147" s="14" t="s">
        <v>75</v>
      </c>
      <c r="AY147" s="262" t="s">
        <v>137</v>
      </c>
    </row>
    <row r="148" s="15" customFormat="1">
      <c r="A148" s="15"/>
      <c r="B148" s="263"/>
      <c r="C148" s="264"/>
      <c r="D148" s="235" t="s">
        <v>149</v>
      </c>
      <c r="E148" s="265" t="s">
        <v>1</v>
      </c>
      <c r="F148" s="266" t="s">
        <v>152</v>
      </c>
      <c r="G148" s="264"/>
      <c r="H148" s="267">
        <v>5</v>
      </c>
      <c r="I148" s="268"/>
      <c r="J148" s="268"/>
      <c r="K148" s="264"/>
      <c r="L148" s="264"/>
      <c r="M148" s="269"/>
      <c r="N148" s="270"/>
      <c r="O148" s="271"/>
      <c r="P148" s="271"/>
      <c r="Q148" s="271"/>
      <c r="R148" s="271"/>
      <c r="S148" s="271"/>
      <c r="T148" s="271"/>
      <c r="U148" s="271"/>
      <c r="V148" s="271"/>
      <c r="W148" s="271"/>
      <c r="X148" s="272"/>
      <c r="Y148" s="15"/>
      <c r="Z148" s="15"/>
      <c r="AA148" s="15"/>
      <c r="AB148" s="15"/>
      <c r="AC148" s="15"/>
      <c r="AD148" s="15"/>
      <c r="AE148" s="15"/>
      <c r="AT148" s="273" t="s">
        <v>149</v>
      </c>
      <c r="AU148" s="273" t="s">
        <v>83</v>
      </c>
      <c r="AV148" s="15" t="s">
        <v>144</v>
      </c>
      <c r="AW148" s="15" t="s">
        <v>5</v>
      </c>
      <c r="AX148" s="15" t="s">
        <v>83</v>
      </c>
      <c r="AY148" s="273" t="s">
        <v>137</v>
      </c>
    </row>
    <row r="149" s="2" customFormat="1" ht="33" customHeight="1">
      <c r="A149" s="38"/>
      <c r="B149" s="39"/>
      <c r="C149" s="221" t="s">
        <v>165</v>
      </c>
      <c r="D149" s="221" t="s">
        <v>139</v>
      </c>
      <c r="E149" s="222" t="s">
        <v>429</v>
      </c>
      <c r="F149" s="223" t="s">
        <v>430</v>
      </c>
      <c r="G149" s="224" t="s">
        <v>282</v>
      </c>
      <c r="H149" s="225">
        <v>1</v>
      </c>
      <c r="I149" s="226"/>
      <c r="J149" s="226"/>
      <c r="K149" s="227">
        <f>ROUND(P149*H149,2)</f>
        <v>0</v>
      </c>
      <c r="L149" s="223" t="s">
        <v>143</v>
      </c>
      <c r="M149" s="44"/>
      <c r="N149" s="228" t="s">
        <v>1</v>
      </c>
      <c r="O149" s="229" t="s">
        <v>38</v>
      </c>
      <c r="P149" s="230">
        <f>I149+J149</f>
        <v>0</v>
      </c>
      <c r="Q149" s="230">
        <f>ROUND(I149*H149,2)</f>
        <v>0</v>
      </c>
      <c r="R149" s="230">
        <f>ROUND(J149*H149,2)</f>
        <v>0</v>
      </c>
      <c r="S149" s="91"/>
      <c r="T149" s="231">
        <f>S149*H149</f>
        <v>0</v>
      </c>
      <c r="U149" s="231">
        <v>0</v>
      </c>
      <c r="V149" s="231">
        <f>U149*H149</f>
        <v>0</v>
      </c>
      <c r="W149" s="231">
        <v>0</v>
      </c>
      <c r="X149" s="232">
        <f>W149*H149</f>
        <v>0</v>
      </c>
      <c r="Y149" s="38"/>
      <c r="Z149" s="38"/>
      <c r="AA149" s="38"/>
      <c r="AB149" s="38"/>
      <c r="AC149" s="38"/>
      <c r="AD149" s="38"/>
      <c r="AE149" s="38"/>
      <c r="AR149" s="233" t="s">
        <v>144</v>
      </c>
      <c r="AT149" s="233" t="s">
        <v>139</v>
      </c>
      <c r="AU149" s="233" t="s">
        <v>83</v>
      </c>
      <c r="AY149" s="17" t="s">
        <v>137</v>
      </c>
      <c r="BE149" s="234">
        <f>IF(O149="základní",K149,0)</f>
        <v>0</v>
      </c>
      <c r="BF149" s="234">
        <f>IF(O149="snížená",K149,0)</f>
        <v>0</v>
      </c>
      <c r="BG149" s="234">
        <f>IF(O149="zákl. přenesená",K149,0)</f>
        <v>0</v>
      </c>
      <c r="BH149" s="234">
        <f>IF(O149="sníž. přenesená",K149,0)</f>
        <v>0</v>
      </c>
      <c r="BI149" s="234">
        <f>IF(O149="nulová",K149,0)</f>
        <v>0</v>
      </c>
      <c r="BJ149" s="17" t="s">
        <v>83</v>
      </c>
      <c r="BK149" s="234">
        <f>ROUND(P149*H149,2)</f>
        <v>0</v>
      </c>
      <c r="BL149" s="17" t="s">
        <v>144</v>
      </c>
      <c r="BM149" s="233" t="s">
        <v>9</v>
      </c>
    </row>
    <row r="150" s="2" customFormat="1">
      <c r="A150" s="38"/>
      <c r="B150" s="39"/>
      <c r="C150" s="40"/>
      <c r="D150" s="235" t="s">
        <v>145</v>
      </c>
      <c r="E150" s="40"/>
      <c r="F150" s="236" t="s">
        <v>431</v>
      </c>
      <c r="G150" s="40"/>
      <c r="H150" s="40"/>
      <c r="I150" s="237"/>
      <c r="J150" s="237"/>
      <c r="K150" s="40"/>
      <c r="L150" s="40"/>
      <c r="M150" s="44"/>
      <c r="N150" s="238"/>
      <c r="O150" s="239"/>
      <c r="P150" s="91"/>
      <c r="Q150" s="91"/>
      <c r="R150" s="91"/>
      <c r="S150" s="91"/>
      <c r="T150" s="91"/>
      <c r="U150" s="91"/>
      <c r="V150" s="91"/>
      <c r="W150" s="91"/>
      <c r="X150" s="92"/>
      <c r="Y150" s="38"/>
      <c r="Z150" s="38"/>
      <c r="AA150" s="38"/>
      <c r="AB150" s="38"/>
      <c r="AC150" s="38"/>
      <c r="AD150" s="38"/>
      <c r="AE150" s="38"/>
      <c r="AT150" s="17" t="s">
        <v>145</v>
      </c>
      <c r="AU150" s="17" t="s">
        <v>83</v>
      </c>
    </row>
    <row r="151" s="2" customFormat="1">
      <c r="A151" s="38"/>
      <c r="B151" s="39"/>
      <c r="C151" s="40"/>
      <c r="D151" s="240" t="s">
        <v>147</v>
      </c>
      <c r="E151" s="40"/>
      <c r="F151" s="241" t="s">
        <v>432</v>
      </c>
      <c r="G151" s="40"/>
      <c r="H151" s="40"/>
      <c r="I151" s="237"/>
      <c r="J151" s="237"/>
      <c r="K151" s="40"/>
      <c r="L151" s="40"/>
      <c r="M151" s="44"/>
      <c r="N151" s="238"/>
      <c r="O151" s="239"/>
      <c r="P151" s="91"/>
      <c r="Q151" s="91"/>
      <c r="R151" s="91"/>
      <c r="S151" s="91"/>
      <c r="T151" s="91"/>
      <c r="U151" s="91"/>
      <c r="V151" s="91"/>
      <c r="W151" s="91"/>
      <c r="X151" s="92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83</v>
      </c>
    </row>
    <row r="152" s="13" customFormat="1">
      <c r="A152" s="13"/>
      <c r="B152" s="242"/>
      <c r="C152" s="243"/>
      <c r="D152" s="235" t="s">
        <v>149</v>
      </c>
      <c r="E152" s="244" t="s">
        <v>1</v>
      </c>
      <c r="F152" s="245" t="s">
        <v>433</v>
      </c>
      <c r="G152" s="243"/>
      <c r="H152" s="244" t="s">
        <v>1</v>
      </c>
      <c r="I152" s="246"/>
      <c r="J152" s="246"/>
      <c r="K152" s="243"/>
      <c r="L152" s="243"/>
      <c r="M152" s="247"/>
      <c r="N152" s="248"/>
      <c r="O152" s="249"/>
      <c r="P152" s="249"/>
      <c r="Q152" s="249"/>
      <c r="R152" s="249"/>
      <c r="S152" s="249"/>
      <c r="T152" s="249"/>
      <c r="U152" s="249"/>
      <c r="V152" s="249"/>
      <c r="W152" s="249"/>
      <c r="X152" s="250"/>
      <c r="Y152" s="13"/>
      <c r="Z152" s="13"/>
      <c r="AA152" s="13"/>
      <c r="AB152" s="13"/>
      <c r="AC152" s="13"/>
      <c r="AD152" s="13"/>
      <c r="AE152" s="13"/>
      <c r="AT152" s="251" t="s">
        <v>149</v>
      </c>
      <c r="AU152" s="251" t="s">
        <v>83</v>
      </c>
      <c r="AV152" s="13" t="s">
        <v>83</v>
      </c>
      <c r="AW152" s="13" t="s">
        <v>5</v>
      </c>
      <c r="AX152" s="13" t="s">
        <v>75</v>
      </c>
      <c r="AY152" s="251" t="s">
        <v>137</v>
      </c>
    </row>
    <row r="153" s="14" customFormat="1">
      <c r="A153" s="14"/>
      <c r="B153" s="252"/>
      <c r="C153" s="253"/>
      <c r="D153" s="235" t="s">
        <v>149</v>
      </c>
      <c r="E153" s="254" t="s">
        <v>1</v>
      </c>
      <c r="F153" s="255" t="s">
        <v>83</v>
      </c>
      <c r="G153" s="253"/>
      <c r="H153" s="256">
        <v>1</v>
      </c>
      <c r="I153" s="257"/>
      <c r="J153" s="257"/>
      <c r="K153" s="253"/>
      <c r="L153" s="253"/>
      <c r="M153" s="258"/>
      <c r="N153" s="259"/>
      <c r="O153" s="260"/>
      <c r="P153" s="260"/>
      <c r="Q153" s="260"/>
      <c r="R153" s="260"/>
      <c r="S153" s="260"/>
      <c r="T153" s="260"/>
      <c r="U153" s="260"/>
      <c r="V153" s="260"/>
      <c r="W153" s="260"/>
      <c r="X153" s="261"/>
      <c r="Y153" s="14"/>
      <c r="Z153" s="14"/>
      <c r="AA153" s="14"/>
      <c r="AB153" s="14"/>
      <c r="AC153" s="14"/>
      <c r="AD153" s="14"/>
      <c r="AE153" s="14"/>
      <c r="AT153" s="262" t="s">
        <v>149</v>
      </c>
      <c r="AU153" s="262" t="s">
        <v>83</v>
      </c>
      <c r="AV153" s="14" t="s">
        <v>85</v>
      </c>
      <c r="AW153" s="14" t="s">
        <v>5</v>
      </c>
      <c r="AX153" s="14" t="s">
        <v>75</v>
      </c>
      <c r="AY153" s="262" t="s">
        <v>137</v>
      </c>
    </row>
    <row r="154" s="15" customFormat="1">
      <c r="A154" s="15"/>
      <c r="B154" s="263"/>
      <c r="C154" s="264"/>
      <c r="D154" s="235" t="s">
        <v>149</v>
      </c>
      <c r="E154" s="265" t="s">
        <v>1</v>
      </c>
      <c r="F154" s="266" t="s">
        <v>152</v>
      </c>
      <c r="G154" s="264"/>
      <c r="H154" s="267">
        <v>1</v>
      </c>
      <c r="I154" s="268"/>
      <c r="J154" s="268"/>
      <c r="K154" s="264"/>
      <c r="L154" s="264"/>
      <c r="M154" s="269"/>
      <c r="N154" s="270"/>
      <c r="O154" s="271"/>
      <c r="P154" s="271"/>
      <c r="Q154" s="271"/>
      <c r="R154" s="271"/>
      <c r="S154" s="271"/>
      <c r="T154" s="271"/>
      <c r="U154" s="271"/>
      <c r="V154" s="271"/>
      <c r="W154" s="271"/>
      <c r="X154" s="272"/>
      <c r="Y154" s="15"/>
      <c r="Z154" s="15"/>
      <c r="AA154" s="15"/>
      <c r="AB154" s="15"/>
      <c r="AC154" s="15"/>
      <c r="AD154" s="15"/>
      <c r="AE154" s="15"/>
      <c r="AT154" s="273" t="s">
        <v>149</v>
      </c>
      <c r="AU154" s="273" t="s">
        <v>83</v>
      </c>
      <c r="AV154" s="15" t="s">
        <v>144</v>
      </c>
      <c r="AW154" s="15" t="s">
        <v>5</v>
      </c>
      <c r="AX154" s="15" t="s">
        <v>83</v>
      </c>
      <c r="AY154" s="273" t="s">
        <v>137</v>
      </c>
    </row>
    <row r="155" s="2" customFormat="1" ht="24.15" customHeight="1">
      <c r="A155" s="38"/>
      <c r="B155" s="39"/>
      <c r="C155" s="221" t="s">
        <v>187</v>
      </c>
      <c r="D155" s="221" t="s">
        <v>139</v>
      </c>
      <c r="E155" s="222" t="s">
        <v>434</v>
      </c>
      <c r="F155" s="223" t="s">
        <v>435</v>
      </c>
      <c r="G155" s="224" t="s">
        <v>282</v>
      </c>
      <c r="H155" s="225">
        <v>5</v>
      </c>
      <c r="I155" s="226"/>
      <c r="J155" s="226"/>
      <c r="K155" s="227">
        <f>ROUND(P155*H155,2)</f>
        <v>0</v>
      </c>
      <c r="L155" s="223" t="s">
        <v>143</v>
      </c>
      <c r="M155" s="44"/>
      <c r="N155" s="228" t="s">
        <v>1</v>
      </c>
      <c r="O155" s="229" t="s">
        <v>38</v>
      </c>
      <c r="P155" s="230">
        <f>I155+J155</f>
        <v>0</v>
      </c>
      <c r="Q155" s="230">
        <f>ROUND(I155*H155,2)</f>
        <v>0</v>
      </c>
      <c r="R155" s="230">
        <f>ROUND(J155*H155,2)</f>
        <v>0</v>
      </c>
      <c r="S155" s="91"/>
      <c r="T155" s="231">
        <f>S155*H155</f>
        <v>0</v>
      </c>
      <c r="U155" s="231">
        <v>0</v>
      </c>
      <c r="V155" s="231">
        <f>U155*H155</f>
        <v>0</v>
      </c>
      <c r="W155" s="231">
        <v>0</v>
      </c>
      <c r="X155" s="232">
        <f>W155*H155</f>
        <v>0</v>
      </c>
      <c r="Y155" s="38"/>
      <c r="Z155" s="38"/>
      <c r="AA155" s="38"/>
      <c r="AB155" s="38"/>
      <c r="AC155" s="38"/>
      <c r="AD155" s="38"/>
      <c r="AE155" s="38"/>
      <c r="AR155" s="233" t="s">
        <v>144</v>
      </c>
      <c r="AT155" s="233" t="s">
        <v>139</v>
      </c>
      <c r="AU155" s="233" t="s">
        <v>83</v>
      </c>
      <c r="AY155" s="17" t="s">
        <v>137</v>
      </c>
      <c r="BE155" s="234">
        <f>IF(O155="základní",K155,0)</f>
        <v>0</v>
      </c>
      <c r="BF155" s="234">
        <f>IF(O155="snížená",K155,0)</f>
        <v>0</v>
      </c>
      <c r="BG155" s="234">
        <f>IF(O155="zákl. přenesená",K155,0)</f>
        <v>0</v>
      </c>
      <c r="BH155" s="234">
        <f>IF(O155="sníž. přenesená",K155,0)</f>
        <v>0</v>
      </c>
      <c r="BI155" s="234">
        <f>IF(O155="nulová",K155,0)</f>
        <v>0</v>
      </c>
      <c r="BJ155" s="17" t="s">
        <v>83</v>
      </c>
      <c r="BK155" s="234">
        <f>ROUND(P155*H155,2)</f>
        <v>0</v>
      </c>
      <c r="BL155" s="17" t="s">
        <v>144</v>
      </c>
      <c r="BM155" s="233" t="s">
        <v>190</v>
      </c>
    </row>
    <row r="156" s="2" customFormat="1">
      <c r="A156" s="38"/>
      <c r="B156" s="39"/>
      <c r="C156" s="40"/>
      <c r="D156" s="235" t="s">
        <v>145</v>
      </c>
      <c r="E156" s="40"/>
      <c r="F156" s="236" t="s">
        <v>435</v>
      </c>
      <c r="G156" s="40"/>
      <c r="H156" s="40"/>
      <c r="I156" s="237"/>
      <c r="J156" s="237"/>
      <c r="K156" s="40"/>
      <c r="L156" s="40"/>
      <c r="M156" s="44"/>
      <c r="N156" s="238"/>
      <c r="O156" s="239"/>
      <c r="P156" s="91"/>
      <c r="Q156" s="91"/>
      <c r="R156" s="91"/>
      <c r="S156" s="91"/>
      <c r="T156" s="91"/>
      <c r="U156" s="91"/>
      <c r="V156" s="91"/>
      <c r="W156" s="91"/>
      <c r="X156" s="92"/>
      <c r="Y156" s="38"/>
      <c r="Z156" s="38"/>
      <c r="AA156" s="38"/>
      <c r="AB156" s="38"/>
      <c r="AC156" s="38"/>
      <c r="AD156" s="38"/>
      <c r="AE156" s="38"/>
      <c r="AT156" s="17" t="s">
        <v>145</v>
      </c>
      <c r="AU156" s="17" t="s">
        <v>83</v>
      </c>
    </row>
    <row r="157" s="2" customFormat="1">
      <c r="A157" s="38"/>
      <c r="B157" s="39"/>
      <c r="C157" s="40"/>
      <c r="D157" s="240" t="s">
        <v>147</v>
      </c>
      <c r="E157" s="40"/>
      <c r="F157" s="241" t="s">
        <v>436</v>
      </c>
      <c r="G157" s="40"/>
      <c r="H157" s="40"/>
      <c r="I157" s="237"/>
      <c r="J157" s="237"/>
      <c r="K157" s="40"/>
      <c r="L157" s="40"/>
      <c r="M157" s="44"/>
      <c r="N157" s="238"/>
      <c r="O157" s="239"/>
      <c r="P157" s="91"/>
      <c r="Q157" s="91"/>
      <c r="R157" s="91"/>
      <c r="S157" s="91"/>
      <c r="T157" s="91"/>
      <c r="U157" s="91"/>
      <c r="V157" s="91"/>
      <c r="W157" s="91"/>
      <c r="X157" s="92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83</v>
      </c>
    </row>
    <row r="158" s="13" customFormat="1">
      <c r="A158" s="13"/>
      <c r="B158" s="242"/>
      <c r="C158" s="243"/>
      <c r="D158" s="235" t="s">
        <v>149</v>
      </c>
      <c r="E158" s="244" t="s">
        <v>1</v>
      </c>
      <c r="F158" s="245" t="s">
        <v>435</v>
      </c>
      <c r="G158" s="243"/>
      <c r="H158" s="244" t="s">
        <v>1</v>
      </c>
      <c r="I158" s="246"/>
      <c r="J158" s="246"/>
      <c r="K158" s="243"/>
      <c r="L158" s="243"/>
      <c r="M158" s="247"/>
      <c r="N158" s="248"/>
      <c r="O158" s="249"/>
      <c r="P158" s="249"/>
      <c r="Q158" s="249"/>
      <c r="R158" s="249"/>
      <c r="S158" s="249"/>
      <c r="T158" s="249"/>
      <c r="U158" s="249"/>
      <c r="V158" s="249"/>
      <c r="W158" s="249"/>
      <c r="X158" s="250"/>
      <c r="Y158" s="13"/>
      <c r="Z158" s="13"/>
      <c r="AA158" s="13"/>
      <c r="AB158" s="13"/>
      <c r="AC158" s="13"/>
      <c r="AD158" s="13"/>
      <c r="AE158" s="13"/>
      <c r="AT158" s="251" t="s">
        <v>149</v>
      </c>
      <c r="AU158" s="251" t="s">
        <v>83</v>
      </c>
      <c r="AV158" s="13" t="s">
        <v>83</v>
      </c>
      <c r="AW158" s="13" t="s">
        <v>5</v>
      </c>
      <c r="AX158" s="13" t="s">
        <v>75</v>
      </c>
      <c r="AY158" s="251" t="s">
        <v>137</v>
      </c>
    </row>
    <row r="159" s="14" customFormat="1">
      <c r="A159" s="14"/>
      <c r="B159" s="252"/>
      <c r="C159" s="253"/>
      <c r="D159" s="235" t="s">
        <v>149</v>
      </c>
      <c r="E159" s="254" t="s">
        <v>1</v>
      </c>
      <c r="F159" s="255" t="s">
        <v>175</v>
      </c>
      <c r="G159" s="253"/>
      <c r="H159" s="256">
        <v>5</v>
      </c>
      <c r="I159" s="257"/>
      <c r="J159" s="257"/>
      <c r="K159" s="253"/>
      <c r="L159" s="253"/>
      <c r="M159" s="258"/>
      <c r="N159" s="259"/>
      <c r="O159" s="260"/>
      <c r="P159" s="260"/>
      <c r="Q159" s="260"/>
      <c r="R159" s="260"/>
      <c r="S159" s="260"/>
      <c r="T159" s="260"/>
      <c r="U159" s="260"/>
      <c r="V159" s="260"/>
      <c r="W159" s="260"/>
      <c r="X159" s="261"/>
      <c r="Y159" s="14"/>
      <c r="Z159" s="14"/>
      <c r="AA159" s="14"/>
      <c r="AB159" s="14"/>
      <c r="AC159" s="14"/>
      <c r="AD159" s="14"/>
      <c r="AE159" s="14"/>
      <c r="AT159" s="262" t="s">
        <v>149</v>
      </c>
      <c r="AU159" s="262" t="s">
        <v>83</v>
      </c>
      <c r="AV159" s="14" t="s">
        <v>85</v>
      </c>
      <c r="AW159" s="14" t="s">
        <v>5</v>
      </c>
      <c r="AX159" s="14" t="s">
        <v>75</v>
      </c>
      <c r="AY159" s="262" t="s">
        <v>137</v>
      </c>
    </row>
    <row r="160" s="15" customFormat="1">
      <c r="A160" s="15"/>
      <c r="B160" s="263"/>
      <c r="C160" s="264"/>
      <c r="D160" s="235" t="s">
        <v>149</v>
      </c>
      <c r="E160" s="265" t="s">
        <v>1</v>
      </c>
      <c r="F160" s="266" t="s">
        <v>152</v>
      </c>
      <c r="G160" s="264"/>
      <c r="H160" s="267">
        <v>5</v>
      </c>
      <c r="I160" s="268"/>
      <c r="J160" s="268"/>
      <c r="K160" s="264"/>
      <c r="L160" s="264"/>
      <c r="M160" s="269"/>
      <c r="N160" s="270"/>
      <c r="O160" s="271"/>
      <c r="P160" s="271"/>
      <c r="Q160" s="271"/>
      <c r="R160" s="271"/>
      <c r="S160" s="271"/>
      <c r="T160" s="271"/>
      <c r="U160" s="271"/>
      <c r="V160" s="271"/>
      <c r="W160" s="271"/>
      <c r="X160" s="272"/>
      <c r="Y160" s="15"/>
      <c r="Z160" s="15"/>
      <c r="AA160" s="15"/>
      <c r="AB160" s="15"/>
      <c r="AC160" s="15"/>
      <c r="AD160" s="15"/>
      <c r="AE160" s="15"/>
      <c r="AT160" s="273" t="s">
        <v>149</v>
      </c>
      <c r="AU160" s="273" t="s">
        <v>83</v>
      </c>
      <c r="AV160" s="15" t="s">
        <v>144</v>
      </c>
      <c r="AW160" s="15" t="s">
        <v>5</v>
      </c>
      <c r="AX160" s="15" t="s">
        <v>83</v>
      </c>
      <c r="AY160" s="273" t="s">
        <v>137</v>
      </c>
    </row>
    <row r="161" s="2" customFormat="1" ht="24.15" customHeight="1">
      <c r="A161" s="38"/>
      <c r="B161" s="39"/>
      <c r="C161" s="221" t="s">
        <v>171</v>
      </c>
      <c r="D161" s="221" t="s">
        <v>139</v>
      </c>
      <c r="E161" s="222" t="s">
        <v>437</v>
      </c>
      <c r="F161" s="223" t="s">
        <v>438</v>
      </c>
      <c r="G161" s="224" t="s">
        <v>282</v>
      </c>
      <c r="H161" s="225">
        <v>1</v>
      </c>
      <c r="I161" s="226"/>
      <c r="J161" s="226"/>
      <c r="K161" s="227">
        <f>ROUND(P161*H161,2)</f>
        <v>0</v>
      </c>
      <c r="L161" s="223" t="s">
        <v>143</v>
      </c>
      <c r="M161" s="44"/>
      <c r="N161" s="228" t="s">
        <v>1</v>
      </c>
      <c r="O161" s="229" t="s">
        <v>38</v>
      </c>
      <c r="P161" s="230">
        <f>I161+J161</f>
        <v>0</v>
      </c>
      <c r="Q161" s="230">
        <f>ROUND(I161*H161,2)</f>
        <v>0</v>
      </c>
      <c r="R161" s="230">
        <f>ROUND(J161*H161,2)</f>
        <v>0</v>
      </c>
      <c r="S161" s="91"/>
      <c r="T161" s="231">
        <f>S161*H161</f>
        <v>0</v>
      </c>
      <c r="U161" s="231">
        <v>0</v>
      </c>
      <c r="V161" s="231">
        <f>U161*H161</f>
        <v>0</v>
      </c>
      <c r="W161" s="231">
        <v>0</v>
      </c>
      <c r="X161" s="232">
        <f>W161*H161</f>
        <v>0</v>
      </c>
      <c r="Y161" s="38"/>
      <c r="Z161" s="38"/>
      <c r="AA161" s="38"/>
      <c r="AB161" s="38"/>
      <c r="AC161" s="38"/>
      <c r="AD161" s="38"/>
      <c r="AE161" s="38"/>
      <c r="AR161" s="233" t="s">
        <v>144</v>
      </c>
      <c r="AT161" s="233" t="s">
        <v>139</v>
      </c>
      <c r="AU161" s="233" t="s">
        <v>83</v>
      </c>
      <c r="AY161" s="17" t="s">
        <v>137</v>
      </c>
      <c r="BE161" s="234">
        <f>IF(O161="základní",K161,0)</f>
        <v>0</v>
      </c>
      <c r="BF161" s="234">
        <f>IF(O161="snížená",K161,0)</f>
        <v>0</v>
      </c>
      <c r="BG161" s="234">
        <f>IF(O161="zákl. přenesená",K161,0)</f>
        <v>0</v>
      </c>
      <c r="BH161" s="234">
        <f>IF(O161="sníž. přenesená",K161,0)</f>
        <v>0</v>
      </c>
      <c r="BI161" s="234">
        <f>IF(O161="nulová",K161,0)</f>
        <v>0</v>
      </c>
      <c r="BJ161" s="17" t="s">
        <v>83</v>
      </c>
      <c r="BK161" s="234">
        <f>ROUND(P161*H161,2)</f>
        <v>0</v>
      </c>
      <c r="BL161" s="17" t="s">
        <v>144</v>
      </c>
      <c r="BM161" s="233" t="s">
        <v>196</v>
      </c>
    </row>
    <row r="162" s="2" customFormat="1">
      <c r="A162" s="38"/>
      <c r="B162" s="39"/>
      <c r="C162" s="40"/>
      <c r="D162" s="235" t="s">
        <v>145</v>
      </c>
      <c r="E162" s="40"/>
      <c r="F162" s="236" t="s">
        <v>439</v>
      </c>
      <c r="G162" s="40"/>
      <c r="H162" s="40"/>
      <c r="I162" s="237"/>
      <c r="J162" s="237"/>
      <c r="K162" s="40"/>
      <c r="L162" s="40"/>
      <c r="M162" s="44"/>
      <c r="N162" s="238"/>
      <c r="O162" s="239"/>
      <c r="P162" s="91"/>
      <c r="Q162" s="91"/>
      <c r="R162" s="91"/>
      <c r="S162" s="91"/>
      <c r="T162" s="91"/>
      <c r="U162" s="91"/>
      <c r="V162" s="91"/>
      <c r="W162" s="91"/>
      <c r="X162" s="92"/>
      <c r="Y162" s="38"/>
      <c r="Z162" s="38"/>
      <c r="AA162" s="38"/>
      <c r="AB162" s="38"/>
      <c r="AC162" s="38"/>
      <c r="AD162" s="38"/>
      <c r="AE162" s="38"/>
      <c r="AT162" s="17" t="s">
        <v>145</v>
      </c>
      <c r="AU162" s="17" t="s">
        <v>83</v>
      </c>
    </row>
    <row r="163" s="2" customFormat="1">
      <c r="A163" s="38"/>
      <c r="B163" s="39"/>
      <c r="C163" s="40"/>
      <c r="D163" s="240" t="s">
        <v>147</v>
      </c>
      <c r="E163" s="40"/>
      <c r="F163" s="241" t="s">
        <v>440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83</v>
      </c>
    </row>
    <row r="164" s="13" customFormat="1">
      <c r="A164" s="13"/>
      <c r="B164" s="242"/>
      <c r="C164" s="243"/>
      <c r="D164" s="235" t="s">
        <v>149</v>
      </c>
      <c r="E164" s="244" t="s">
        <v>1</v>
      </c>
      <c r="F164" s="245" t="s">
        <v>438</v>
      </c>
      <c r="G164" s="243"/>
      <c r="H164" s="244" t="s">
        <v>1</v>
      </c>
      <c r="I164" s="246"/>
      <c r="J164" s="246"/>
      <c r="K164" s="243"/>
      <c r="L164" s="243"/>
      <c r="M164" s="247"/>
      <c r="N164" s="248"/>
      <c r="O164" s="249"/>
      <c r="P164" s="249"/>
      <c r="Q164" s="249"/>
      <c r="R164" s="249"/>
      <c r="S164" s="249"/>
      <c r="T164" s="249"/>
      <c r="U164" s="249"/>
      <c r="V164" s="249"/>
      <c r="W164" s="249"/>
      <c r="X164" s="250"/>
      <c r="Y164" s="13"/>
      <c r="Z164" s="13"/>
      <c r="AA164" s="13"/>
      <c r="AB164" s="13"/>
      <c r="AC164" s="13"/>
      <c r="AD164" s="13"/>
      <c r="AE164" s="13"/>
      <c r="AT164" s="251" t="s">
        <v>149</v>
      </c>
      <c r="AU164" s="251" t="s">
        <v>83</v>
      </c>
      <c r="AV164" s="13" t="s">
        <v>83</v>
      </c>
      <c r="AW164" s="13" t="s">
        <v>5</v>
      </c>
      <c r="AX164" s="13" t="s">
        <v>75</v>
      </c>
      <c r="AY164" s="251" t="s">
        <v>137</v>
      </c>
    </row>
    <row r="165" s="14" customFormat="1">
      <c r="A165" s="14"/>
      <c r="B165" s="252"/>
      <c r="C165" s="253"/>
      <c r="D165" s="235" t="s">
        <v>149</v>
      </c>
      <c r="E165" s="254" t="s">
        <v>1</v>
      </c>
      <c r="F165" s="255" t="s">
        <v>83</v>
      </c>
      <c r="G165" s="253"/>
      <c r="H165" s="256">
        <v>1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149</v>
      </c>
      <c r="AU165" s="262" t="s">
        <v>83</v>
      </c>
      <c r="AV165" s="14" t="s">
        <v>85</v>
      </c>
      <c r="AW165" s="14" t="s">
        <v>5</v>
      </c>
      <c r="AX165" s="14" t="s">
        <v>75</v>
      </c>
      <c r="AY165" s="262" t="s">
        <v>137</v>
      </c>
    </row>
    <row r="166" s="15" customFormat="1">
      <c r="A166" s="15"/>
      <c r="B166" s="263"/>
      <c r="C166" s="264"/>
      <c r="D166" s="235" t="s">
        <v>149</v>
      </c>
      <c r="E166" s="265" t="s">
        <v>1</v>
      </c>
      <c r="F166" s="266" t="s">
        <v>152</v>
      </c>
      <c r="G166" s="264"/>
      <c r="H166" s="267">
        <v>1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149</v>
      </c>
      <c r="AU166" s="273" t="s">
        <v>83</v>
      </c>
      <c r="AV166" s="15" t="s">
        <v>144</v>
      </c>
      <c r="AW166" s="15" t="s">
        <v>5</v>
      </c>
      <c r="AX166" s="15" t="s">
        <v>83</v>
      </c>
      <c r="AY166" s="273" t="s">
        <v>137</v>
      </c>
    </row>
    <row r="167" s="2" customFormat="1" ht="24.15" customHeight="1">
      <c r="A167" s="38"/>
      <c r="B167" s="39"/>
      <c r="C167" s="221" t="s">
        <v>201</v>
      </c>
      <c r="D167" s="221" t="s">
        <v>139</v>
      </c>
      <c r="E167" s="222" t="s">
        <v>441</v>
      </c>
      <c r="F167" s="223" t="s">
        <v>442</v>
      </c>
      <c r="G167" s="224" t="s">
        <v>282</v>
      </c>
      <c r="H167" s="225">
        <v>5</v>
      </c>
      <c r="I167" s="226"/>
      <c r="J167" s="226"/>
      <c r="K167" s="227">
        <f>ROUND(P167*H167,2)</f>
        <v>0</v>
      </c>
      <c r="L167" s="223" t="s">
        <v>143</v>
      </c>
      <c r="M167" s="44"/>
      <c r="N167" s="228" t="s">
        <v>1</v>
      </c>
      <c r="O167" s="229" t="s">
        <v>38</v>
      </c>
      <c r="P167" s="230">
        <f>I167+J167</f>
        <v>0</v>
      </c>
      <c r="Q167" s="230">
        <f>ROUND(I167*H167,2)</f>
        <v>0</v>
      </c>
      <c r="R167" s="230">
        <f>ROUND(J167*H167,2)</f>
        <v>0</v>
      </c>
      <c r="S167" s="91"/>
      <c r="T167" s="231">
        <f>S167*H167</f>
        <v>0</v>
      </c>
      <c r="U167" s="231">
        <v>0</v>
      </c>
      <c r="V167" s="231">
        <f>U167*H167</f>
        <v>0</v>
      </c>
      <c r="W167" s="231">
        <v>0</v>
      </c>
      <c r="X167" s="232">
        <f>W167*H167</f>
        <v>0</v>
      </c>
      <c r="Y167" s="38"/>
      <c r="Z167" s="38"/>
      <c r="AA167" s="38"/>
      <c r="AB167" s="38"/>
      <c r="AC167" s="38"/>
      <c r="AD167" s="38"/>
      <c r="AE167" s="38"/>
      <c r="AR167" s="233" t="s">
        <v>144</v>
      </c>
      <c r="AT167" s="233" t="s">
        <v>139</v>
      </c>
      <c r="AU167" s="233" t="s">
        <v>83</v>
      </c>
      <c r="AY167" s="17" t="s">
        <v>137</v>
      </c>
      <c r="BE167" s="234">
        <f>IF(O167="základní",K167,0)</f>
        <v>0</v>
      </c>
      <c r="BF167" s="234">
        <f>IF(O167="snížená",K167,0)</f>
        <v>0</v>
      </c>
      <c r="BG167" s="234">
        <f>IF(O167="zákl. přenesená",K167,0)</f>
        <v>0</v>
      </c>
      <c r="BH167" s="234">
        <f>IF(O167="sníž. přenesená",K167,0)</f>
        <v>0</v>
      </c>
      <c r="BI167" s="234">
        <f>IF(O167="nulová",K167,0)</f>
        <v>0</v>
      </c>
      <c r="BJ167" s="17" t="s">
        <v>83</v>
      </c>
      <c r="BK167" s="234">
        <f>ROUND(P167*H167,2)</f>
        <v>0</v>
      </c>
      <c r="BL167" s="17" t="s">
        <v>144</v>
      </c>
      <c r="BM167" s="233" t="s">
        <v>204</v>
      </c>
    </row>
    <row r="168" s="2" customFormat="1">
      <c r="A168" s="38"/>
      <c r="B168" s="39"/>
      <c r="C168" s="40"/>
      <c r="D168" s="235" t="s">
        <v>145</v>
      </c>
      <c r="E168" s="40"/>
      <c r="F168" s="236" t="s">
        <v>443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83</v>
      </c>
    </row>
    <row r="169" s="2" customFormat="1">
      <c r="A169" s="38"/>
      <c r="B169" s="39"/>
      <c r="C169" s="40"/>
      <c r="D169" s="240" t="s">
        <v>147</v>
      </c>
      <c r="E169" s="40"/>
      <c r="F169" s="241" t="s">
        <v>444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83</v>
      </c>
    </row>
    <row r="170" s="14" customFormat="1">
      <c r="A170" s="14"/>
      <c r="B170" s="252"/>
      <c r="C170" s="253"/>
      <c r="D170" s="235" t="s">
        <v>149</v>
      </c>
      <c r="E170" s="254" t="s">
        <v>1</v>
      </c>
      <c r="F170" s="255" t="s">
        <v>175</v>
      </c>
      <c r="G170" s="253"/>
      <c r="H170" s="256">
        <v>5</v>
      </c>
      <c r="I170" s="257"/>
      <c r="J170" s="257"/>
      <c r="K170" s="253"/>
      <c r="L170" s="253"/>
      <c r="M170" s="258"/>
      <c r="N170" s="259"/>
      <c r="O170" s="260"/>
      <c r="P170" s="260"/>
      <c r="Q170" s="260"/>
      <c r="R170" s="260"/>
      <c r="S170" s="260"/>
      <c r="T170" s="260"/>
      <c r="U170" s="260"/>
      <c r="V170" s="260"/>
      <c r="W170" s="260"/>
      <c r="X170" s="261"/>
      <c r="Y170" s="14"/>
      <c r="Z170" s="14"/>
      <c r="AA170" s="14"/>
      <c r="AB170" s="14"/>
      <c r="AC170" s="14"/>
      <c r="AD170" s="14"/>
      <c r="AE170" s="14"/>
      <c r="AT170" s="262" t="s">
        <v>149</v>
      </c>
      <c r="AU170" s="262" t="s">
        <v>83</v>
      </c>
      <c r="AV170" s="14" t="s">
        <v>85</v>
      </c>
      <c r="AW170" s="14" t="s">
        <v>5</v>
      </c>
      <c r="AX170" s="14" t="s">
        <v>75</v>
      </c>
      <c r="AY170" s="262" t="s">
        <v>137</v>
      </c>
    </row>
    <row r="171" s="15" customFormat="1">
      <c r="A171" s="15"/>
      <c r="B171" s="263"/>
      <c r="C171" s="264"/>
      <c r="D171" s="235" t="s">
        <v>149</v>
      </c>
      <c r="E171" s="265" t="s">
        <v>1</v>
      </c>
      <c r="F171" s="266" t="s">
        <v>152</v>
      </c>
      <c r="G171" s="264"/>
      <c r="H171" s="267">
        <v>5</v>
      </c>
      <c r="I171" s="268"/>
      <c r="J171" s="268"/>
      <c r="K171" s="264"/>
      <c r="L171" s="264"/>
      <c r="M171" s="269"/>
      <c r="N171" s="270"/>
      <c r="O171" s="271"/>
      <c r="P171" s="271"/>
      <c r="Q171" s="271"/>
      <c r="R171" s="271"/>
      <c r="S171" s="271"/>
      <c r="T171" s="271"/>
      <c r="U171" s="271"/>
      <c r="V171" s="271"/>
      <c r="W171" s="271"/>
      <c r="X171" s="272"/>
      <c r="Y171" s="15"/>
      <c r="Z171" s="15"/>
      <c r="AA171" s="15"/>
      <c r="AB171" s="15"/>
      <c r="AC171" s="15"/>
      <c r="AD171" s="15"/>
      <c r="AE171" s="15"/>
      <c r="AT171" s="273" t="s">
        <v>149</v>
      </c>
      <c r="AU171" s="273" t="s">
        <v>83</v>
      </c>
      <c r="AV171" s="15" t="s">
        <v>144</v>
      </c>
      <c r="AW171" s="15" t="s">
        <v>5</v>
      </c>
      <c r="AX171" s="15" t="s">
        <v>83</v>
      </c>
      <c r="AY171" s="273" t="s">
        <v>137</v>
      </c>
    </row>
    <row r="172" s="2" customFormat="1" ht="24.15" customHeight="1">
      <c r="A172" s="38"/>
      <c r="B172" s="39"/>
      <c r="C172" s="221" t="s">
        <v>178</v>
      </c>
      <c r="D172" s="221" t="s">
        <v>139</v>
      </c>
      <c r="E172" s="222" t="s">
        <v>445</v>
      </c>
      <c r="F172" s="223" t="s">
        <v>446</v>
      </c>
      <c r="G172" s="224" t="s">
        <v>282</v>
      </c>
      <c r="H172" s="225">
        <v>1</v>
      </c>
      <c r="I172" s="226"/>
      <c r="J172" s="226"/>
      <c r="K172" s="227">
        <f>ROUND(P172*H172,2)</f>
        <v>0</v>
      </c>
      <c r="L172" s="223" t="s">
        <v>143</v>
      </c>
      <c r="M172" s="44"/>
      <c r="N172" s="228" t="s">
        <v>1</v>
      </c>
      <c r="O172" s="229" t="s">
        <v>38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1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8"/>
      <c r="Z172" s="38"/>
      <c r="AA172" s="38"/>
      <c r="AB172" s="38"/>
      <c r="AC172" s="38"/>
      <c r="AD172" s="38"/>
      <c r="AE172" s="38"/>
      <c r="AR172" s="233" t="s">
        <v>144</v>
      </c>
      <c r="AT172" s="233" t="s">
        <v>139</v>
      </c>
      <c r="AU172" s="233" t="s">
        <v>83</v>
      </c>
      <c r="AY172" s="17" t="s">
        <v>137</v>
      </c>
      <c r="BE172" s="234">
        <f>IF(O172="základní",K172,0)</f>
        <v>0</v>
      </c>
      <c r="BF172" s="234">
        <f>IF(O172="snížená",K172,0)</f>
        <v>0</v>
      </c>
      <c r="BG172" s="234">
        <f>IF(O172="zákl. přenesená",K172,0)</f>
        <v>0</v>
      </c>
      <c r="BH172" s="234">
        <f>IF(O172="sníž. přenesená",K172,0)</f>
        <v>0</v>
      </c>
      <c r="BI172" s="234">
        <f>IF(O172="nulová",K172,0)</f>
        <v>0</v>
      </c>
      <c r="BJ172" s="17" t="s">
        <v>83</v>
      </c>
      <c r="BK172" s="234">
        <f>ROUND(P172*H172,2)</f>
        <v>0</v>
      </c>
      <c r="BL172" s="17" t="s">
        <v>144</v>
      </c>
      <c r="BM172" s="233" t="s">
        <v>211</v>
      </c>
    </row>
    <row r="173" s="2" customFormat="1">
      <c r="A173" s="38"/>
      <c r="B173" s="39"/>
      <c r="C173" s="40"/>
      <c r="D173" s="235" t="s">
        <v>145</v>
      </c>
      <c r="E173" s="40"/>
      <c r="F173" s="236" t="s">
        <v>447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145</v>
      </c>
      <c r="AU173" s="17" t="s">
        <v>83</v>
      </c>
    </row>
    <row r="174" s="2" customFormat="1">
      <c r="A174" s="38"/>
      <c r="B174" s="39"/>
      <c r="C174" s="40"/>
      <c r="D174" s="240" t="s">
        <v>147</v>
      </c>
      <c r="E174" s="40"/>
      <c r="F174" s="241" t="s">
        <v>448</v>
      </c>
      <c r="G174" s="40"/>
      <c r="H174" s="40"/>
      <c r="I174" s="237"/>
      <c r="J174" s="237"/>
      <c r="K174" s="40"/>
      <c r="L174" s="40"/>
      <c r="M174" s="44"/>
      <c r="N174" s="238"/>
      <c r="O174" s="239"/>
      <c r="P174" s="91"/>
      <c r="Q174" s="91"/>
      <c r="R174" s="91"/>
      <c r="S174" s="91"/>
      <c r="T174" s="91"/>
      <c r="U174" s="91"/>
      <c r="V174" s="91"/>
      <c r="W174" s="91"/>
      <c r="X174" s="92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83</v>
      </c>
    </row>
    <row r="175" s="14" customFormat="1">
      <c r="A175" s="14"/>
      <c r="B175" s="252"/>
      <c r="C175" s="253"/>
      <c r="D175" s="235" t="s">
        <v>149</v>
      </c>
      <c r="E175" s="254" t="s">
        <v>1</v>
      </c>
      <c r="F175" s="255" t="s">
        <v>83</v>
      </c>
      <c r="G175" s="253"/>
      <c r="H175" s="256">
        <v>1</v>
      </c>
      <c r="I175" s="257"/>
      <c r="J175" s="257"/>
      <c r="K175" s="253"/>
      <c r="L175" s="253"/>
      <c r="M175" s="258"/>
      <c r="N175" s="259"/>
      <c r="O175" s="260"/>
      <c r="P175" s="260"/>
      <c r="Q175" s="260"/>
      <c r="R175" s="260"/>
      <c r="S175" s="260"/>
      <c r="T175" s="260"/>
      <c r="U175" s="260"/>
      <c r="V175" s="260"/>
      <c r="W175" s="260"/>
      <c r="X175" s="261"/>
      <c r="Y175" s="14"/>
      <c r="Z175" s="14"/>
      <c r="AA175" s="14"/>
      <c r="AB175" s="14"/>
      <c r="AC175" s="14"/>
      <c r="AD175" s="14"/>
      <c r="AE175" s="14"/>
      <c r="AT175" s="262" t="s">
        <v>149</v>
      </c>
      <c r="AU175" s="262" t="s">
        <v>83</v>
      </c>
      <c r="AV175" s="14" t="s">
        <v>85</v>
      </c>
      <c r="AW175" s="14" t="s">
        <v>5</v>
      </c>
      <c r="AX175" s="14" t="s">
        <v>75</v>
      </c>
      <c r="AY175" s="262" t="s">
        <v>137</v>
      </c>
    </row>
    <row r="176" s="15" customFormat="1">
      <c r="A176" s="15"/>
      <c r="B176" s="263"/>
      <c r="C176" s="264"/>
      <c r="D176" s="235" t="s">
        <v>149</v>
      </c>
      <c r="E176" s="265" t="s">
        <v>1</v>
      </c>
      <c r="F176" s="266" t="s">
        <v>152</v>
      </c>
      <c r="G176" s="264"/>
      <c r="H176" s="267">
        <v>1</v>
      </c>
      <c r="I176" s="268"/>
      <c r="J176" s="268"/>
      <c r="K176" s="264"/>
      <c r="L176" s="264"/>
      <c r="M176" s="269"/>
      <c r="N176" s="270"/>
      <c r="O176" s="271"/>
      <c r="P176" s="271"/>
      <c r="Q176" s="271"/>
      <c r="R176" s="271"/>
      <c r="S176" s="271"/>
      <c r="T176" s="271"/>
      <c r="U176" s="271"/>
      <c r="V176" s="271"/>
      <c r="W176" s="271"/>
      <c r="X176" s="272"/>
      <c r="Y176" s="15"/>
      <c r="Z176" s="15"/>
      <c r="AA176" s="15"/>
      <c r="AB176" s="15"/>
      <c r="AC176" s="15"/>
      <c r="AD176" s="15"/>
      <c r="AE176" s="15"/>
      <c r="AT176" s="273" t="s">
        <v>149</v>
      </c>
      <c r="AU176" s="273" t="s">
        <v>83</v>
      </c>
      <c r="AV176" s="15" t="s">
        <v>144</v>
      </c>
      <c r="AW176" s="15" t="s">
        <v>5</v>
      </c>
      <c r="AX176" s="15" t="s">
        <v>83</v>
      </c>
      <c r="AY176" s="273" t="s">
        <v>137</v>
      </c>
    </row>
    <row r="177" s="2" customFormat="1" ht="24.15" customHeight="1">
      <c r="A177" s="38"/>
      <c r="B177" s="39"/>
      <c r="C177" s="221" t="s">
        <v>213</v>
      </c>
      <c r="D177" s="221" t="s">
        <v>139</v>
      </c>
      <c r="E177" s="222" t="s">
        <v>449</v>
      </c>
      <c r="F177" s="223" t="s">
        <v>450</v>
      </c>
      <c r="G177" s="224" t="s">
        <v>282</v>
      </c>
      <c r="H177" s="225">
        <v>120</v>
      </c>
      <c r="I177" s="226"/>
      <c r="J177" s="226"/>
      <c r="K177" s="227">
        <f>ROUND(P177*H177,2)</f>
        <v>0</v>
      </c>
      <c r="L177" s="223" t="s">
        <v>143</v>
      </c>
      <c r="M177" s="44"/>
      <c r="N177" s="228" t="s">
        <v>1</v>
      </c>
      <c r="O177" s="229" t="s">
        <v>38</v>
      </c>
      <c r="P177" s="230">
        <f>I177+J177</f>
        <v>0</v>
      </c>
      <c r="Q177" s="230">
        <f>ROUND(I177*H177,2)</f>
        <v>0</v>
      </c>
      <c r="R177" s="230">
        <f>ROUND(J177*H177,2)</f>
        <v>0</v>
      </c>
      <c r="S177" s="91"/>
      <c r="T177" s="231">
        <f>S177*H177</f>
        <v>0</v>
      </c>
      <c r="U177" s="231">
        <v>0</v>
      </c>
      <c r="V177" s="231">
        <f>U177*H177</f>
        <v>0</v>
      </c>
      <c r="W177" s="231">
        <v>0</v>
      </c>
      <c r="X177" s="232">
        <f>W177*H177</f>
        <v>0</v>
      </c>
      <c r="Y177" s="38"/>
      <c r="Z177" s="38"/>
      <c r="AA177" s="38"/>
      <c r="AB177" s="38"/>
      <c r="AC177" s="38"/>
      <c r="AD177" s="38"/>
      <c r="AE177" s="38"/>
      <c r="AR177" s="233" t="s">
        <v>144</v>
      </c>
      <c r="AT177" s="233" t="s">
        <v>139</v>
      </c>
      <c r="AU177" s="233" t="s">
        <v>83</v>
      </c>
      <c r="AY177" s="17" t="s">
        <v>137</v>
      </c>
      <c r="BE177" s="234">
        <f>IF(O177="základní",K177,0)</f>
        <v>0</v>
      </c>
      <c r="BF177" s="234">
        <f>IF(O177="snížená",K177,0)</f>
        <v>0</v>
      </c>
      <c r="BG177" s="234">
        <f>IF(O177="zákl. přenesená",K177,0)</f>
        <v>0</v>
      </c>
      <c r="BH177" s="234">
        <f>IF(O177="sníž. přenesená",K177,0)</f>
        <v>0</v>
      </c>
      <c r="BI177" s="234">
        <f>IF(O177="nulová",K177,0)</f>
        <v>0</v>
      </c>
      <c r="BJ177" s="17" t="s">
        <v>83</v>
      </c>
      <c r="BK177" s="234">
        <f>ROUND(P177*H177,2)</f>
        <v>0</v>
      </c>
      <c r="BL177" s="17" t="s">
        <v>144</v>
      </c>
      <c r="BM177" s="233" t="s">
        <v>216</v>
      </c>
    </row>
    <row r="178" s="2" customFormat="1">
      <c r="A178" s="38"/>
      <c r="B178" s="39"/>
      <c r="C178" s="40"/>
      <c r="D178" s="235" t="s">
        <v>145</v>
      </c>
      <c r="E178" s="40"/>
      <c r="F178" s="236" t="s">
        <v>451</v>
      </c>
      <c r="G178" s="40"/>
      <c r="H178" s="40"/>
      <c r="I178" s="237"/>
      <c r="J178" s="237"/>
      <c r="K178" s="40"/>
      <c r="L178" s="40"/>
      <c r="M178" s="44"/>
      <c r="N178" s="238"/>
      <c r="O178" s="239"/>
      <c r="P178" s="91"/>
      <c r="Q178" s="91"/>
      <c r="R178" s="91"/>
      <c r="S178" s="91"/>
      <c r="T178" s="91"/>
      <c r="U178" s="91"/>
      <c r="V178" s="91"/>
      <c r="W178" s="91"/>
      <c r="X178" s="92"/>
      <c r="Y178" s="38"/>
      <c r="Z178" s="38"/>
      <c r="AA178" s="38"/>
      <c r="AB178" s="38"/>
      <c r="AC178" s="38"/>
      <c r="AD178" s="38"/>
      <c r="AE178" s="38"/>
      <c r="AT178" s="17" t="s">
        <v>145</v>
      </c>
      <c r="AU178" s="17" t="s">
        <v>83</v>
      </c>
    </row>
    <row r="179" s="2" customFormat="1">
      <c r="A179" s="38"/>
      <c r="B179" s="39"/>
      <c r="C179" s="40"/>
      <c r="D179" s="240" t="s">
        <v>147</v>
      </c>
      <c r="E179" s="40"/>
      <c r="F179" s="241" t="s">
        <v>452</v>
      </c>
      <c r="G179" s="40"/>
      <c r="H179" s="40"/>
      <c r="I179" s="237"/>
      <c r="J179" s="237"/>
      <c r="K179" s="40"/>
      <c r="L179" s="40"/>
      <c r="M179" s="44"/>
      <c r="N179" s="238"/>
      <c r="O179" s="239"/>
      <c r="P179" s="91"/>
      <c r="Q179" s="91"/>
      <c r="R179" s="91"/>
      <c r="S179" s="91"/>
      <c r="T179" s="91"/>
      <c r="U179" s="91"/>
      <c r="V179" s="91"/>
      <c r="W179" s="91"/>
      <c r="X179" s="92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83</v>
      </c>
    </row>
    <row r="180" s="14" customFormat="1">
      <c r="A180" s="14"/>
      <c r="B180" s="252"/>
      <c r="C180" s="253"/>
      <c r="D180" s="235" t="s">
        <v>149</v>
      </c>
      <c r="E180" s="254" t="s">
        <v>1</v>
      </c>
      <c r="F180" s="255" t="s">
        <v>453</v>
      </c>
      <c r="G180" s="253"/>
      <c r="H180" s="256">
        <v>120</v>
      </c>
      <c r="I180" s="257"/>
      <c r="J180" s="257"/>
      <c r="K180" s="253"/>
      <c r="L180" s="253"/>
      <c r="M180" s="258"/>
      <c r="N180" s="259"/>
      <c r="O180" s="260"/>
      <c r="P180" s="260"/>
      <c r="Q180" s="260"/>
      <c r="R180" s="260"/>
      <c r="S180" s="260"/>
      <c r="T180" s="260"/>
      <c r="U180" s="260"/>
      <c r="V180" s="260"/>
      <c r="W180" s="260"/>
      <c r="X180" s="261"/>
      <c r="Y180" s="14"/>
      <c r="Z180" s="14"/>
      <c r="AA180" s="14"/>
      <c r="AB180" s="14"/>
      <c r="AC180" s="14"/>
      <c r="AD180" s="14"/>
      <c r="AE180" s="14"/>
      <c r="AT180" s="262" t="s">
        <v>149</v>
      </c>
      <c r="AU180" s="262" t="s">
        <v>83</v>
      </c>
      <c r="AV180" s="14" t="s">
        <v>85</v>
      </c>
      <c r="AW180" s="14" t="s">
        <v>5</v>
      </c>
      <c r="AX180" s="14" t="s">
        <v>75</v>
      </c>
      <c r="AY180" s="262" t="s">
        <v>137</v>
      </c>
    </row>
    <row r="181" s="15" customFormat="1">
      <c r="A181" s="15"/>
      <c r="B181" s="263"/>
      <c r="C181" s="264"/>
      <c r="D181" s="235" t="s">
        <v>149</v>
      </c>
      <c r="E181" s="265" t="s">
        <v>1</v>
      </c>
      <c r="F181" s="266" t="s">
        <v>152</v>
      </c>
      <c r="G181" s="264"/>
      <c r="H181" s="267">
        <v>120</v>
      </c>
      <c r="I181" s="268"/>
      <c r="J181" s="268"/>
      <c r="K181" s="264"/>
      <c r="L181" s="264"/>
      <c r="M181" s="269"/>
      <c r="N181" s="270"/>
      <c r="O181" s="271"/>
      <c r="P181" s="271"/>
      <c r="Q181" s="271"/>
      <c r="R181" s="271"/>
      <c r="S181" s="271"/>
      <c r="T181" s="271"/>
      <c r="U181" s="271"/>
      <c r="V181" s="271"/>
      <c r="W181" s="271"/>
      <c r="X181" s="272"/>
      <c r="Y181" s="15"/>
      <c r="Z181" s="15"/>
      <c r="AA181" s="15"/>
      <c r="AB181" s="15"/>
      <c r="AC181" s="15"/>
      <c r="AD181" s="15"/>
      <c r="AE181" s="15"/>
      <c r="AT181" s="273" t="s">
        <v>149</v>
      </c>
      <c r="AU181" s="273" t="s">
        <v>83</v>
      </c>
      <c r="AV181" s="15" t="s">
        <v>144</v>
      </c>
      <c r="AW181" s="15" t="s">
        <v>5</v>
      </c>
      <c r="AX181" s="15" t="s">
        <v>83</v>
      </c>
      <c r="AY181" s="273" t="s">
        <v>137</v>
      </c>
    </row>
    <row r="182" s="2" customFormat="1" ht="24.15" customHeight="1">
      <c r="A182" s="38"/>
      <c r="B182" s="39"/>
      <c r="C182" s="221" t="s">
        <v>9</v>
      </c>
      <c r="D182" s="221" t="s">
        <v>139</v>
      </c>
      <c r="E182" s="222" t="s">
        <v>454</v>
      </c>
      <c r="F182" s="223" t="s">
        <v>455</v>
      </c>
      <c r="G182" s="224" t="s">
        <v>282</v>
      </c>
      <c r="H182" s="225">
        <v>24</v>
      </c>
      <c r="I182" s="226"/>
      <c r="J182" s="226"/>
      <c r="K182" s="227">
        <f>ROUND(P182*H182,2)</f>
        <v>0</v>
      </c>
      <c r="L182" s="223" t="s">
        <v>143</v>
      </c>
      <c r="M182" s="44"/>
      <c r="N182" s="228" t="s">
        <v>1</v>
      </c>
      <c r="O182" s="229" t="s">
        <v>38</v>
      </c>
      <c r="P182" s="230">
        <f>I182+J182</f>
        <v>0</v>
      </c>
      <c r="Q182" s="230">
        <f>ROUND(I182*H182,2)</f>
        <v>0</v>
      </c>
      <c r="R182" s="230">
        <f>ROUND(J182*H182,2)</f>
        <v>0</v>
      </c>
      <c r="S182" s="91"/>
      <c r="T182" s="231">
        <f>S182*H182</f>
        <v>0</v>
      </c>
      <c r="U182" s="231">
        <v>0</v>
      </c>
      <c r="V182" s="231">
        <f>U182*H182</f>
        <v>0</v>
      </c>
      <c r="W182" s="231">
        <v>0</v>
      </c>
      <c r="X182" s="232">
        <f>W182*H182</f>
        <v>0</v>
      </c>
      <c r="Y182" s="38"/>
      <c r="Z182" s="38"/>
      <c r="AA182" s="38"/>
      <c r="AB182" s="38"/>
      <c r="AC182" s="38"/>
      <c r="AD182" s="38"/>
      <c r="AE182" s="38"/>
      <c r="AR182" s="233" t="s">
        <v>144</v>
      </c>
      <c r="AT182" s="233" t="s">
        <v>139</v>
      </c>
      <c r="AU182" s="233" t="s">
        <v>83</v>
      </c>
      <c r="AY182" s="17" t="s">
        <v>137</v>
      </c>
      <c r="BE182" s="234">
        <f>IF(O182="základní",K182,0)</f>
        <v>0</v>
      </c>
      <c r="BF182" s="234">
        <f>IF(O182="snížená",K182,0)</f>
        <v>0</v>
      </c>
      <c r="BG182" s="234">
        <f>IF(O182="zákl. přenesená",K182,0)</f>
        <v>0</v>
      </c>
      <c r="BH182" s="234">
        <f>IF(O182="sníž. přenesená",K182,0)</f>
        <v>0</v>
      </c>
      <c r="BI182" s="234">
        <f>IF(O182="nulová",K182,0)</f>
        <v>0</v>
      </c>
      <c r="BJ182" s="17" t="s">
        <v>83</v>
      </c>
      <c r="BK182" s="234">
        <f>ROUND(P182*H182,2)</f>
        <v>0</v>
      </c>
      <c r="BL182" s="17" t="s">
        <v>144</v>
      </c>
      <c r="BM182" s="233" t="s">
        <v>223</v>
      </c>
    </row>
    <row r="183" s="2" customFormat="1">
      <c r="A183" s="38"/>
      <c r="B183" s="39"/>
      <c r="C183" s="40"/>
      <c r="D183" s="235" t="s">
        <v>145</v>
      </c>
      <c r="E183" s="40"/>
      <c r="F183" s="236" t="s">
        <v>456</v>
      </c>
      <c r="G183" s="40"/>
      <c r="H183" s="40"/>
      <c r="I183" s="237"/>
      <c r="J183" s="237"/>
      <c r="K183" s="40"/>
      <c r="L183" s="40"/>
      <c r="M183" s="44"/>
      <c r="N183" s="238"/>
      <c r="O183" s="239"/>
      <c r="P183" s="91"/>
      <c r="Q183" s="91"/>
      <c r="R183" s="91"/>
      <c r="S183" s="91"/>
      <c r="T183" s="91"/>
      <c r="U183" s="91"/>
      <c r="V183" s="91"/>
      <c r="W183" s="91"/>
      <c r="X183" s="92"/>
      <c r="Y183" s="38"/>
      <c r="Z183" s="38"/>
      <c r="AA183" s="38"/>
      <c r="AB183" s="38"/>
      <c r="AC183" s="38"/>
      <c r="AD183" s="38"/>
      <c r="AE183" s="38"/>
      <c r="AT183" s="17" t="s">
        <v>145</v>
      </c>
      <c r="AU183" s="17" t="s">
        <v>83</v>
      </c>
    </row>
    <row r="184" s="2" customFormat="1">
      <c r="A184" s="38"/>
      <c r="B184" s="39"/>
      <c r="C184" s="40"/>
      <c r="D184" s="240" t="s">
        <v>147</v>
      </c>
      <c r="E184" s="40"/>
      <c r="F184" s="241" t="s">
        <v>457</v>
      </c>
      <c r="G184" s="40"/>
      <c r="H184" s="40"/>
      <c r="I184" s="237"/>
      <c r="J184" s="237"/>
      <c r="K184" s="40"/>
      <c r="L184" s="40"/>
      <c r="M184" s="44"/>
      <c r="N184" s="238"/>
      <c r="O184" s="239"/>
      <c r="P184" s="91"/>
      <c r="Q184" s="91"/>
      <c r="R184" s="91"/>
      <c r="S184" s="91"/>
      <c r="T184" s="91"/>
      <c r="U184" s="91"/>
      <c r="V184" s="91"/>
      <c r="W184" s="91"/>
      <c r="X184" s="92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83</v>
      </c>
    </row>
    <row r="185" s="14" customFormat="1">
      <c r="A185" s="14"/>
      <c r="B185" s="252"/>
      <c r="C185" s="253"/>
      <c r="D185" s="235" t="s">
        <v>149</v>
      </c>
      <c r="E185" s="254" t="s">
        <v>1</v>
      </c>
      <c r="F185" s="255" t="s">
        <v>458</v>
      </c>
      <c r="G185" s="253"/>
      <c r="H185" s="256">
        <v>24</v>
      </c>
      <c r="I185" s="257"/>
      <c r="J185" s="257"/>
      <c r="K185" s="253"/>
      <c r="L185" s="253"/>
      <c r="M185" s="258"/>
      <c r="N185" s="259"/>
      <c r="O185" s="260"/>
      <c r="P185" s="260"/>
      <c r="Q185" s="260"/>
      <c r="R185" s="260"/>
      <c r="S185" s="260"/>
      <c r="T185" s="260"/>
      <c r="U185" s="260"/>
      <c r="V185" s="260"/>
      <c r="W185" s="260"/>
      <c r="X185" s="261"/>
      <c r="Y185" s="14"/>
      <c r="Z185" s="14"/>
      <c r="AA185" s="14"/>
      <c r="AB185" s="14"/>
      <c r="AC185" s="14"/>
      <c r="AD185" s="14"/>
      <c r="AE185" s="14"/>
      <c r="AT185" s="262" t="s">
        <v>149</v>
      </c>
      <c r="AU185" s="262" t="s">
        <v>83</v>
      </c>
      <c r="AV185" s="14" t="s">
        <v>85</v>
      </c>
      <c r="AW185" s="14" t="s">
        <v>5</v>
      </c>
      <c r="AX185" s="14" t="s">
        <v>75</v>
      </c>
      <c r="AY185" s="262" t="s">
        <v>137</v>
      </c>
    </row>
    <row r="186" s="15" customFormat="1">
      <c r="A186" s="15"/>
      <c r="B186" s="263"/>
      <c r="C186" s="264"/>
      <c r="D186" s="235" t="s">
        <v>149</v>
      </c>
      <c r="E186" s="265" t="s">
        <v>1</v>
      </c>
      <c r="F186" s="266" t="s">
        <v>152</v>
      </c>
      <c r="G186" s="264"/>
      <c r="H186" s="267">
        <v>24</v>
      </c>
      <c r="I186" s="268"/>
      <c r="J186" s="268"/>
      <c r="K186" s="264"/>
      <c r="L186" s="264"/>
      <c r="M186" s="269"/>
      <c r="N186" s="270"/>
      <c r="O186" s="271"/>
      <c r="P186" s="271"/>
      <c r="Q186" s="271"/>
      <c r="R186" s="271"/>
      <c r="S186" s="271"/>
      <c r="T186" s="271"/>
      <c r="U186" s="271"/>
      <c r="V186" s="271"/>
      <c r="W186" s="271"/>
      <c r="X186" s="272"/>
      <c r="Y186" s="15"/>
      <c r="Z186" s="15"/>
      <c r="AA186" s="15"/>
      <c r="AB186" s="15"/>
      <c r="AC186" s="15"/>
      <c r="AD186" s="15"/>
      <c r="AE186" s="15"/>
      <c r="AT186" s="273" t="s">
        <v>149</v>
      </c>
      <c r="AU186" s="273" t="s">
        <v>83</v>
      </c>
      <c r="AV186" s="15" t="s">
        <v>144</v>
      </c>
      <c r="AW186" s="15" t="s">
        <v>5</v>
      </c>
      <c r="AX186" s="15" t="s">
        <v>83</v>
      </c>
      <c r="AY186" s="273" t="s">
        <v>137</v>
      </c>
    </row>
    <row r="187" s="2" customFormat="1" ht="24.15" customHeight="1">
      <c r="A187" s="38"/>
      <c r="B187" s="39"/>
      <c r="C187" s="221" t="s">
        <v>228</v>
      </c>
      <c r="D187" s="221" t="s">
        <v>139</v>
      </c>
      <c r="E187" s="222" t="s">
        <v>459</v>
      </c>
      <c r="F187" s="223" t="s">
        <v>460</v>
      </c>
      <c r="G187" s="224" t="s">
        <v>183</v>
      </c>
      <c r="H187" s="225">
        <v>2.0920000000000001</v>
      </c>
      <c r="I187" s="226"/>
      <c r="J187" s="226"/>
      <c r="K187" s="227">
        <f>ROUND(P187*H187,2)</f>
        <v>0</v>
      </c>
      <c r="L187" s="223" t="s">
        <v>143</v>
      </c>
      <c r="M187" s="44"/>
      <c r="N187" s="228" t="s">
        <v>1</v>
      </c>
      <c r="O187" s="229" t="s">
        <v>38</v>
      </c>
      <c r="P187" s="230">
        <f>I187+J187</f>
        <v>0</v>
      </c>
      <c r="Q187" s="230">
        <f>ROUND(I187*H187,2)</f>
        <v>0</v>
      </c>
      <c r="R187" s="230">
        <f>ROUND(J187*H187,2)</f>
        <v>0</v>
      </c>
      <c r="S187" s="91"/>
      <c r="T187" s="231">
        <f>S187*H187</f>
        <v>0</v>
      </c>
      <c r="U187" s="231">
        <v>0</v>
      </c>
      <c r="V187" s="231">
        <f>U187*H187</f>
        <v>0</v>
      </c>
      <c r="W187" s="231">
        <v>0</v>
      </c>
      <c r="X187" s="232">
        <f>W187*H187</f>
        <v>0</v>
      </c>
      <c r="Y187" s="38"/>
      <c r="Z187" s="38"/>
      <c r="AA187" s="38"/>
      <c r="AB187" s="38"/>
      <c r="AC187" s="38"/>
      <c r="AD187" s="38"/>
      <c r="AE187" s="38"/>
      <c r="AR187" s="233" t="s">
        <v>144</v>
      </c>
      <c r="AT187" s="233" t="s">
        <v>139</v>
      </c>
      <c r="AU187" s="233" t="s">
        <v>83</v>
      </c>
      <c r="AY187" s="17" t="s">
        <v>137</v>
      </c>
      <c r="BE187" s="234">
        <f>IF(O187="základní",K187,0)</f>
        <v>0</v>
      </c>
      <c r="BF187" s="234">
        <f>IF(O187="snížená",K187,0)</f>
        <v>0</v>
      </c>
      <c r="BG187" s="234">
        <f>IF(O187="zákl. přenesená",K187,0)</f>
        <v>0</v>
      </c>
      <c r="BH187" s="234">
        <f>IF(O187="sníž. přenesená",K187,0)</f>
        <v>0</v>
      </c>
      <c r="BI187" s="234">
        <f>IF(O187="nulová",K187,0)</f>
        <v>0</v>
      </c>
      <c r="BJ187" s="17" t="s">
        <v>83</v>
      </c>
      <c r="BK187" s="234">
        <f>ROUND(P187*H187,2)</f>
        <v>0</v>
      </c>
      <c r="BL187" s="17" t="s">
        <v>144</v>
      </c>
      <c r="BM187" s="233" t="s">
        <v>231</v>
      </c>
    </row>
    <row r="188" s="2" customFormat="1">
      <c r="A188" s="38"/>
      <c r="B188" s="39"/>
      <c r="C188" s="40"/>
      <c r="D188" s="235" t="s">
        <v>145</v>
      </c>
      <c r="E188" s="40"/>
      <c r="F188" s="236" t="s">
        <v>461</v>
      </c>
      <c r="G188" s="40"/>
      <c r="H188" s="40"/>
      <c r="I188" s="237"/>
      <c r="J188" s="237"/>
      <c r="K188" s="40"/>
      <c r="L188" s="40"/>
      <c r="M188" s="44"/>
      <c r="N188" s="238"/>
      <c r="O188" s="239"/>
      <c r="P188" s="91"/>
      <c r="Q188" s="91"/>
      <c r="R188" s="91"/>
      <c r="S188" s="91"/>
      <c r="T188" s="91"/>
      <c r="U188" s="91"/>
      <c r="V188" s="91"/>
      <c r="W188" s="91"/>
      <c r="X188" s="92"/>
      <c r="Y188" s="38"/>
      <c r="Z188" s="38"/>
      <c r="AA188" s="38"/>
      <c r="AB188" s="38"/>
      <c r="AC188" s="38"/>
      <c r="AD188" s="38"/>
      <c r="AE188" s="38"/>
      <c r="AT188" s="17" t="s">
        <v>145</v>
      </c>
      <c r="AU188" s="17" t="s">
        <v>83</v>
      </c>
    </row>
    <row r="189" s="2" customFormat="1">
      <c r="A189" s="38"/>
      <c r="B189" s="39"/>
      <c r="C189" s="40"/>
      <c r="D189" s="240" t="s">
        <v>147</v>
      </c>
      <c r="E189" s="40"/>
      <c r="F189" s="241" t="s">
        <v>462</v>
      </c>
      <c r="G189" s="40"/>
      <c r="H189" s="40"/>
      <c r="I189" s="237"/>
      <c r="J189" s="237"/>
      <c r="K189" s="40"/>
      <c r="L189" s="40"/>
      <c r="M189" s="44"/>
      <c r="N189" s="238"/>
      <c r="O189" s="239"/>
      <c r="P189" s="91"/>
      <c r="Q189" s="91"/>
      <c r="R189" s="91"/>
      <c r="S189" s="91"/>
      <c r="T189" s="91"/>
      <c r="U189" s="91"/>
      <c r="V189" s="91"/>
      <c r="W189" s="91"/>
      <c r="X189" s="92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83</v>
      </c>
    </row>
    <row r="190" s="13" customFormat="1">
      <c r="A190" s="13"/>
      <c r="B190" s="242"/>
      <c r="C190" s="243"/>
      <c r="D190" s="235" t="s">
        <v>149</v>
      </c>
      <c r="E190" s="244" t="s">
        <v>1</v>
      </c>
      <c r="F190" s="245" t="s">
        <v>463</v>
      </c>
      <c r="G190" s="243"/>
      <c r="H190" s="244" t="s">
        <v>1</v>
      </c>
      <c r="I190" s="246"/>
      <c r="J190" s="246"/>
      <c r="K190" s="243"/>
      <c r="L190" s="243"/>
      <c r="M190" s="247"/>
      <c r="N190" s="248"/>
      <c r="O190" s="249"/>
      <c r="P190" s="249"/>
      <c r="Q190" s="249"/>
      <c r="R190" s="249"/>
      <c r="S190" s="249"/>
      <c r="T190" s="249"/>
      <c r="U190" s="249"/>
      <c r="V190" s="249"/>
      <c r="W190" s="249"/>
      <c r="X190" s="250"/>
      <c r="Y190" s="13"/>
      <c r="Z190" s="13"/>
      <c r="AA190" s="13"/>
      <c r="AB190" s="13"/>
      <c r="AC190" s="13"/>
      <c r="AD190" s="13"/>
      <c r="AE190" s="13"/>
      <c r="AT190" s="251" t="s">
        <v>149</v>
      </c>
      <c r="AU190" s="251" t="s">
        <v>83</v>
      </c>
      <c r="AV190" s="13" t="s">
        <v>83</v>
      </c>
      <c r="AW190" s="13" t="s">
        <v>5</v>
      </c>
      <c r="AX190" s="13" t="s">
        <v>75</v>
      </c>
      <c r="AY190" s="251" t="s">
        <v>137</v>
      </c>
    </row>
    <row r="191" s="13" customFormat="1">
      <c r="A191" s="13"/>
      <c r="B191" s="242"/>
      <c r="C191" s="243"/>
      <c r="D191" s="235" t="s">
        <v>149</v>
      </c>
      <c r="E191" s="244" t="s">
        <v>1</v>
      </c>
      <c r="F191" s="245" t="s">
        <v>185</v>
      </c>
      <c r="G191" s="243"/>
      <c r="H191" s="244" t="s">
        <v>1</v>
      </c>
      <c r="I191" s="246"/>
      <c r="J191" s="246"/>
      <c r="K191" s="243"/>
      <c r="L191" s="243"/>
      <c r="M191" s="247"/>
      <c r="N191" s="248"/>
      <c r="O191" s="249"/>
      <c r="P191" s="249"/>
      <c r="Q191" s="249"/>
      <c r="R191" s="249"/>
      <c r="S191" s="249"/>
      <c r="T191" s="249"/>
      <c r="U191" s="249"/>
      <c r="V191" s="249"/>
      <c r="W191" s="249"/>
      <c r="X191" s="250"/>
      <c r="Y191" s="13"/>
      <c r="Z191" s="13"/>
      <c r="AA191" s="13"/>
      <c r="AB191" s="13"/>
      <c r="AC191" s="13"/>
      <c r="AD191" s="13"/>
      <c r="AE191" s="13"/>
      <c r="AT191" s="251" t="s">
        <v>149</v>
      </c>
      <c r="AU191" s="251" t="s">
        <v>83</v>
      </c>
      <c r="AV191" s="13" t="s">
        <v>83</v>
      </c>
      <c r="AW191" s="13" t="s">
        <v>5</v>
      </c>
      <c r="AX191" s="13" t="s">
        <v>75</v>
      </c>
      <c r="AY191" s="251" t="s">
        <v>137</v>
      </c>
    </row>
    <row r="192" s="14" customFormat="1">
      <c r="A192" s="14"/>
      <c r="B192" s="252"/>
      <c r="C192" s="253"/>
      <c r="D192" s="235" t="s">
        <v>149</v>
      </c>
      <c r="E192" s="254" t="s">
        <v>1</v>
      </c>
      <c r="F192" s="255" t="s">
        <v>464</v>
      </c>
      <c r="G192" s="253"/>
      <c r="H192" s="256">
        <v>2.0920000000000001</v>
      </c>
      <c r="I192" s="257"/>
      <c r="J192" s="257"/>
      <c r="K192" s="253"/>
      <c r="L192" s="253"/>
      <c r="M192" s="258"/>
      <c r="N192" s="259"/>
      <c r="O192" s="260"/>
      <c r="P192" s="260"/>
      <c r="Q192" s="260"/>
      <c r="R192" s="260"/>
      <c r="S192" s="260"/>
      <c r="T192" s="260"/>
      <c r="U192" s="260"/>
      <c r="V192" s="260"/>
      <c r="W192" s="260"/>
      <c r="X192" s="261"/>
      <c r="Y192" s="14"/>
      <c r="Z192" s="14"/>
      <c r="AA192" s="14"/>
      <c r="AB192" s="14"/>
      <c r="AC192" s="14"/>
      <c r="AD192" s="14"/>
      <c r="AE192" s="14"/>
      <c r="AT192" s="262" t="s">
        <v>149</v>
      </c>
      <c r="AU192" s="262" t="s">
        <v>83</v>
      </c>
      <c r="AV192" s="14" t="s">
        <v>85</v>
      </c>
      <c r="AW192" s="14" t="s">
        <v>5</v>
      </c>
      <c r="AX192" s="14" t="s">
        <v>75</v>
      </c>
      <c r="AY192" s="262" t="s">
        <v>137</v>
      </c>
    </row>
    <row r="193" s="15" customFormat="1">
      <c r="A193" s="15"/>
      <c r="B193" s="263"/>
      <c r="C193" s="264"/>
      <c r="D193" s="235" t="s">
        <v>149</v>
      </c>
      <c r="E193" s="265" t="s">
        <v>1</v>
      </c>
      <c r="F193" s="266" t="s">
        <v>152</v>
      </c>
      <c r="G193" s="264"/>
      <c r="H193" s="267">
        <v>2.0920000000000001</v>
      </c>
      <c r="I193" s="268"/>
      <c r="J193" s="268"/>
      <c r="K193" s="264"/>
      <c r="L193" s="264"/>
      <c r="M193" s="269"/>
      <c r="N193" s="270"/>
      <c r="O193" s="271"/>
      <c r="P193" s="271"/>
      <c r="Q193" s="271"/>
      <c r="R193" s="271"/>
      <c r="S193" s="271"/>
      <c r="T193" s="271"/>
      <c r="U193" s="271"/>
      <c r="V193" s="271"/>
      <c r="W193" s="271"/>
      <c r="X193" s="272"/>
      <c r="Y193" s="15"/>
      <c r="Z193" s="15"/>
      <c r="AA193" s="15"/>
      <c r="AB193" s="15"/>
      <c r="AC193" s="15"/>
      <c r="AD193" s="15"/>
      <c r="AE193" s="15"/>
      <c r="AT193" s="273" t="s">
        <v>149</v>
      </c>
      <c r="AU193" s="273" t="s">
        <v>83</v>
      </c>
      <c r="AV193" s="15" t="s">
        <v>144</v>
      </c>
      <c r="AW193" s="15" t="s">
        <v>5</v>
      </c>
      <c r="AX193" s="15" t="s">
        <v>83</v>
      </c>
      <c r="AY193" s="273" t="s">
        <v>137</v>
      </c>
    </row>
    <row r="194" s="2" customFormat="1" ht="24.15" customHeight="1">
      <c r="A194" s="38"/>
      <c r="B194" s="39"/>
      <c r="C194" s="221" t="s">
        <v>190</v>
      </c>
      <c r="D194" s="221" t="s">
        <v>139</v>
      </c>
      <c r="E194" s="222" t="s">
        <v>465</v>
      </c>
      <c r="F194" s="223" t="s">
        <v>177</v>
      </c>
      <c r="G194" s="224" t="s">
        <v>155</v>
      </c>
      <c r="H194" s="225">
        <v>1.131</v>
      </c>
      <c r="I194" s="226"/>
      <c r="J194" s="226"/>
      <c r="K194" s="227">
        <f>ROUND(P194*H194,2)</f>
        <v>0</v>
      </c>
      <c r="L194" s="223" t="s">
        <v>143</v>
      </c>
      <c r="M194" s="44"/>
      <c r="N194" s="228" t="s">
        <v>1</v>
      </c>
      <c r="O194" s="229" t="s">
        <v>38</v>
      </c>
      <c r="P194" s="230">
        <f>I194+J194</f>
        <v>0</v>
      </c>
      <c r="Q194" s="230">
        <f>ROUND(I194*H194,2)</f>
        <v>0</v>
      </c>
      <c r="R194" s="230">
        <f>ROUND(J194*H194,2)</f>
        <v>0</v>
      </c>
      <c r="S194" s="91"/>
      <c r="T194" s="231">
        <f>S194*H194</f>
        <v>0</v>
      </c>
      <c r="U194" s="231">
        <v>0</v>
      </c>
      <c r="V194" s="231">
        <f>U194*H194</f>
        <v>0</v>
      </c>
      <c r="W194" s="231">
        <v>0</v>
      </c>
      <c r="X194" s="232">
        <f>W194*H194</f>
        <v>0</v>
      </c>
      <c r="Y194" s="38"/>
      <c r="Z194" s="38"/>
      <c r="AA194" s="38"/>
      <c r="AB194" s="38"/>
      <c r="AC194" s="38"/>
      <c r="AD194" s="38"/>
      <c r="AE194" s="38"/>
      <c r="AR194" s="233" t="s">
        <v>144</v>
      </c>
      <c r="AT194" s="233" t="s">
        <v>139</v>
      </c>
      <c r="AU194" s="233" t="s">
        <v>83</v>
      </c>
      <c r="AY194" s="17" t="s">
        <v>137</v>
      </c>
      <c r="BE194" s="234">
        <f>IF(O194="základní",K194,0)</f>
        <v>0</v>
      </c>
      <c r="BF194" s="234">
        <f>IF(O194="snížená",K194,0)</f>
        <v>0</v>
      </c>
      <c r="BG194" s="234">
        <f>IF(O194="zákl. přenesená",K194,0)</f>
        <v>0</v>
      </c>
      <c r="BH194" s="234">
        <f>IF(O194="sníž. přenesená",K194,0)</f>
        <v>0</v>
      </c>
      <c r="BI194" s="234">
        <f>IF(O194="nulová",K194,0)</f>
        <v>0</v>
      </c>
      <c r="BJ194" s="17" t="s">
        <v>83</v>
      </c>
      <c r="BK194" s="234">
        <f>ROUND(P194*H194,2)</f>
        <v>0</v>
      </c>
      <c r="BL194" s="17" t="s">
        <v>144</v>
      </c>
      <c r="BM194" s="233" t="s">
        <v>237</v>
      </c>
    </row>
    <row r="195" s="2" customFormat="1">
      <c r="A195" s="38"/>
      <c r="B195" s="39"/>
      <c r="C195" s="40"/>
      <c r="D195" s="235" t="s">
        <v>145</v>
      </c>
      <c r="E195" s="40"/>
      <c r="F195" s="236" t="s">
        <v>466</v>
      </c>
      <c r="G195" s="40"/>
      <c r="H195" s="40"/>
      <c r="I195" s="237"/>
      <c r="J195" s="237"/>
      <c r="K195" s="40"/>
      <c r="L195" s="40"/>
      <c r="M195" s="44"/>
      <c r="N195" s="238"/>
      <c r="O195" s="239"/>
      <c r="P195" s="91"/>
      <c r="Q195" s="91"/>
      <c r="R195" s="91"/>
      <c r="S195" s="91"/>
      <c r="T195" s="91"/>
      <c r="U195" s="91"/>
      <c r="V195" s="91"/>
      <c r="W195" s="91"/>
      <c r="X195" s="92"/>
      <c r="Y195" s="38"/>
      <c r="Z195" s="38"/>
      <c r="AA195" s="38"/>
      <c r="AB195" s="38"/>
      <c r="AC195" s="38"/>
      <c r="AD195" s="38"/>
      <c r="AE195" s="38"/>
      <c r="AT195" s="17" t="s">
        <v>145</v>
      </c>
      <c r="AU195" s="17" t="s">
        <v>83</v>
      </c>
    </row>
    <row r="196" s="2" customFormat="1">
      <c r="A196" s="38"/>
      <c r="B196" s="39"/>
      <c r="C196" s="40"/>
      <c r="D196" s="240" t="s">
        <v>147</v>
      </c>
      <c r="E196" s="40"/>
      <c r="F196" s="241" t="s">
        <v>467</v>
      </c>
      <c r="G196" s="40"/>
      <c r="H196" s="40"/>
      <c r="I196" s="237"/>
      <c r="J196" s="237"/>
      <c r="K196" s="40"/>
      <c r="L196" s="40"/>
      <c r="M196" s="44"/>
      <c r="N196" s="238"/>
      <c r="O196" s="239"/>
      <c r="P196" s="91"/>
      <c r="Q196" s="91"/>
      <c r="R196" s="91"/>
      <c r="S196" s="91"/>
      <c r="T196" s="91"/>
      <c r="U196" s="91"/>
      <c r="V196" s="91"/>
      <c r="W196" s="91"/>
      <c r="X196" s="92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83</v>
      </c>
    </row>
    <row r="197" s="14" customFormat="1">
      <c r="A197" s="14"/>
      <c r="B197" s="252"/>
      <c r="C197" s="253"/>
      <c r="D197" s="235" t="s">
        <v>149</v>
      </c>
      <c r="E197" s="254" t="s">
        <v>1</v>
      </c>
      <c r="F197" s="255" t="s">
        <v>468</v>
      </c>
      <c r="G197" s="253"/>
      <c r="H197" s="256">
        <v>1.131</v>
      </c>
      <c r="I197" s="257"/>
      <c r="J197" s="257"/>
      <c r="K197" s="253"/>
      <c r="L197" s="253"/>
      <c r="M197" s="258"/>
      <c r="N197" s="259"/>
      <c r="O197" s="260"/>
      <c r="P197" s="260"/>
      <c r="Q197" s="260"/>
      <c r="R197" s="260"/>
      <c r="S197" s="260"/>
      <c r="T197" s="260"/>
      <c r="U197" s="260"/>
      <c r="V197" s="260"/>
      <c r="W197" s="260"/>
      <c r="X197" s="261"/>
      <c r="Y197" s="14"/>
      <c r="Z197" s="14"/>
      <c r="AA197" s="14"/>
      <c r="AB197" s="14"/>
      <c r="AC197" s="14"/>
      <c r="AD197" s="14"/>
      <c r="AE197" s="14"/>
      <c r="AT197" s="262" t="s">
        <v>149</v>
      </c>
      <c r="AU197" s="262" t="s">
        <v>83</v>
      </c>
      <c r="AV197" s="14" t="s">
        <v>85</v>
      </c>
      <c r="AW197" s="14" t="s">
        <v>5</v>
      </c>
      <c r="AX197" s="14" t="s">
        <v>75</v>
      </c>
      <c r="AY197" s="262" t="s">
        <v>137</v>
      </c>
    </row>
    <row r="198" s="15" customFormat="1">
      <c r="A198" s="15"/>
      <c r="B198" s="263"/>
      <c r="C198" s="264"/>
      <c r="D198" s="235" t="s">
        <v>149</v>
      </c>
      <c r="E198" s="265" t="s">
        <v>1</v>
      </c>
      <c r="F198" s="266" t="s">
        <v>152</v>
      </c>
      <c r="G198" s="264"/>
      <c r="H198" s="267">
        <v>1.131</v>
      </c>
      <c r="I198" s="268"/>
      <c r="J198" s="268"/>
      <c r="K198" s="264"/>
      <c r="L198" s="264"/>
      <c r="M198" s="269"/>
      <c r="N198" s="270"/>
      <c r="O198" s="271"/>
      <c r="P198" s="271"/>
      <c r="Q198" s="271"/>
      <c r="R198" s="271"/>
      <c r="S198" s="271"/>
      <c r="T198" s="271"/>
      <c r="U198" s="271"/>
      <c r="V198" s="271"/>
      <c r="W198" s="271"/>
      <c r="X198" s="272"/>
      <c r="Y198" s="15"/>
      <c r="Z198" s="15"/>
      <c r="AA198" s="15"/>
      <c r="AB198" s="15"/>
      <c r="AC198" s="15"/>
      <c r="AD198" s="15"/>
      <c r="AE198" s="15"/>
      <c r="AT198" s="273" t="s">
        <v>149</v>
      </c>
      <c r="AU198" s="273" t="s">
        <v>83</v>
      </c>
      <c r="AV198" s="15" t="s">
        <v>144</v>
      </c>
      <c r="AW198" s="15" t="s">
        <v>5</v>
      </c>
      <c r="AX198" s="15" t="s">
        <v>83</v>
      </c>
      <c r="AY198" s="273" t="s">
        <v>137</v>
      </c>
    </row>
    <row r="199" s="2" customFormat="1" ht="24.15" customHeight="1">
      <c r="A199" s="38"/>
      <c r="B199" s="39"/>
      <c r="C199" s="221" t="s">
        <v>244</v>
      </c>
      <c r="D199" s="221" t="s">
        <v>139</v>
      </c>
      <c r="E199" s="222" t="s">
        <v>469</v>
      </c>
      <c r="F199" s="223" t="s">
        <v>470</v>
      </c>
      <c r="G199" s="224" t="s">
        <v>142</v>
      </c>
      <c r="H199" s="225">
        <v>1941</v>
      </c>
      <c r="I199" s="226"/>
      <c r="J199" s="226"/>
      <c r="K199" s="227">
        <f>ROUND(P199*H199,2)</f>
        <v>0</v>
      </c>
      <c r="L199" s="223" t="s">
        <v>143</v>
      </c>
      <c r="M199" s="44"/>
      <c r="N199" s="228" t="s">
        <v>1</v>
      </c>
      <c r="O199" s="229" t="s">
        <v>38</v>
      </c>
      <c r="P199" s="230">
        <f>I199+J199</f>
        <v>0</v>
      </c>
      <c r="Q199" s="230">
        <f>ROUND(I199*H199,2)</f>
        <v>0</v>
      </c>
      <c r="R199" s="230">
        <f>ROUND(J199*H199,2)</f>
        <v>0</v>
      </c>
      <c r="S199" s="91"/>
      <c r="T199" s="231">
        <f>S199*H199</f>
        <v>0</v>
      </c>
      <c r="U199" s="231">
        <v>0</v>
      </c>
      <c r="V199" s="231">
        <f>U199*H199</f>
        <v>0</v>
      </c>
      <c r="W199" s="231">
        <v>0</v>
      </c>
      <c r="X199" s="232">
        <f>W199*H199</f>
        <v>0</v>
      </c>
      <c r="Y199" s="38"/>
      <c r="Z199" s="38"/>
      <c r="AA199" s="38"/>
      <c r="AB199" s="38"/>
      <c r="AC199" s="38"/>
      <c r="AD199" s="38"/>
      <c r="AE199" s="38"/>
      <c r="AR199" s="233" t="s">
        <v>144</v>
      </c>
      <c r="AT199" s="233" t="s">
        <v>139</v>
      </c>
      <c r="AU199" s="233" t="s">
        <v>83</v>
      </c>
      <c r="AY199" s="17" t="s">
        <v>137</v>
      </c>
      <c r="BE199" s="234">
        <f>IF(O199="základní",K199,0)</f>
        <v>0</v>
      </c>
      <c r="BF199" s="234">
        <f>IF(O199="snížená",K199,0)</f>
        <v>0</v>
      </c>
      <c r="BG199" s="234">
        <f>IF(O199="zákl. přenesená",K199,0)</f>
        <v>0</v>
      </c>
      <c r="BH199" s="234">
        <f>IF(O199="sníž. přenesená",K199,0)</f>
        <v>0</v>
      </c>
      <c r="BI199" s="234">
        <f>IF(O199="nulová",K199,0)</f>
        <v>0</v>
      </c>
      <c r="BJ199" s="17" t="s">
        <v>83</v>
      </c>
      <c r="BK199" s="234">
        <f>ROUND(P199*H199,2)</f>
        <v>0</v>
      </c>
      <c r="BL199" s="17" t="s">
        <v>144</v>
      </c>
      <c r="BM199" s="233" t="s">
        <v>247</v>
      </c>
    </row>
    <row r="200" s="2" customFormat="1">
      <c r="A200" s="38"/>
      <c r="B200" s="39"/>
      <c r="C200" s="40"/>
      <c r="D200" s="235" t="s">
        <v>145</v>
      </c>
      <c r="E200" s="40"/>
      <c r="F200" s="236" t="s">
        <v>471</v>
      </c>
      <c r="G200" s="40"/>
      <c r="H200" s="40"/>
      <c r="I200" s="237"/>
      <c r="J200" s="237"/>
      <c r="K200" s="40"/>
      <c r="L200" s="40"/>
      <c r="M200" s="44"/>
      <c r="N200" s="238"/>
      <c r="O200" s="239"/>
      <c r="P200" s="91"/>
      <c r="Q200" s="91"/>
      <c r="R200" s="91"/>
      <c r="S200" s="91"/>
      <c r="T200" s="91"/>
      <c r="U200" s="91"/>
      <c r="V200" s="91"/>
      <c r="W200" s="91"/>
      <c r="X200" s="92"/>
      <c r="Y200" s="38"/>
      <c r="Z200" s="38"/>
      <c r="AA200" s="38"/>
      <c r="AB200" s="38"/>
      <c r="AC200" s="38"/>
      <c r="AD200" s="38"/>
      <c r="AE200" s="38"/>
      <c r="AT200" s="17" t="s">
        <v>145</v>
      </c>
      <c r="AU200" s="17" t="s">
        <v>83</v>
      </c>
    </row>
    <row r="201" s="2" customFormat="1">
      <c r="A201" s="38"/>
      <c r="B201" s="39"/>
      <c r="C201" s="40"/>
      <c r="D201" s="240" t="s">
        <v>147</v>
      </c>
      <c r="E201" s="40"/>
      <c r="F201" s="241" t="s">
        <v>472</v>
      </c>
      <c r="G201" s="40"/>
      <c r="H201" s="40"/>
      <c r="I201" s="237"/>
      <c r="J201" s="237"/>
      <c r="K201" s="40"/>
      <c r="L201" s="40"/>
      <c r="M201" s="44"/>
      <c r="N201" s="238"/>
      <c r="O201" s="239"/>
      <c r="P201" s="91"/>
      <c r="Q201" s="91"/>
      <c r="R201" s="91"/>
      <c r="S201" s="91"/>
      <c r="T201" s="91"/>
      <c r="U201" s="91"/>
      <c r="V201" s="91"/>
      <c r="W201" s="91"/>
      <c r="X201" s="92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83</v>
      </c>
    </row>
    <row r="202" s="14" customFormat="1">
      <c r="A202" s="14"/>
      <c r="B202" s="252"/>
      <c r="C202" s="253"/>
      <c r="D202" s="235" t="s">
        <v>149</v>
      </c>
      <c r="E202" s="254" t="s">
        <v>1</v>
      </c>
      <c r="F202" s="255" t="s">
        <v>473</v>
      </c>
      <c r="G202" s="253"/>
      <c r="H202" s="256">
        <v>1941</v>
      </c>
      <c r="I202" s="257"/>
      <c r="J202" s="257"/>
      <c r="K202" s="253"/>
      <c r="L202" s="253"/>
      <c r="M202" s="258"/>
      <c r="N202" s="259"/>
      <c r="O202" s="260"/>
      <c r="P202" s="260"/>
      <c r="Q202" s="260"/>
      <c r="R202" s="260"/>
      <c r="S202" s="260"/>
      <c r="T202" s="260"/>
      <c r="U202" s="260"/>
      <c r="V202" s="260"/>
      <c r="W202" s="260"/>
      <c r="X202" s="261"/>
      <c r="Y202" s="14"/>
      <c r="Z202" s="14"/>
      <c r="AA202" s="14"/>
      <c r="AB202" s="14"/>
      <c r="AC202" s="14"/>
      <c r="AD202" s="14"/>
      <c r="AE202" s="14"/>
      <c r="AT202" s="262" t="s">
        <v>149</v>
      </c>
      <c r="AU202" s="262" t="s">
        <v>83</v>
      </c>
      <c r="AV202" s="14" t="s">
        <v>85</v>
      </c>
      <c r="AW202" s="14" t="s">
        <v>5</v>
      </c>
      <c r="AX202" s="14" t="s">
        <v>75</v>
      </c>
      <c r="AY202" s="262" t="s">
        <v>137</v>
      </c>
    </row>
    <row r="203" s="15" customFormat="1">
      <c r="A203" s="15"/>
      <c r="B203" s="263"/>
      <c r="C203" s="264"/>
      <c r="D203" s="235" t="s">
        <v>149</v>
      </c>
      <c r="E203" s="265" t="s">
        <v>1</v>
      </c>
      <c r="F203" s="266" t="s">
        <v>152</v>
      </c>
      <c r="G203" s="264"/>
      <c r="H203" s="267">
        <v>1941</v>
      </c>
      <c r="I203" s="268"/>
      <c r="J203" s="268"/>
      <c r="K203" s="264"/>
      <c r="L203" s="264"/>
      <c r="M203" s="269"/>
      <c r="N203" s="270"/>
      <c r="O203" s="271"/>
      <c r="P203" s="271"/>
      <c r="Q203" s="271"/>
      <c r="R203" s="271"/>
      <c r="S203" s="271"/>
      <c r="T203" s="271"/>
      <c r="U203" s="271"/>
      <c r="V203" s="271"/>
      <c r="W203" s="271"/>
      <c r="X203" s="272"/>
      <c r="Y203" s="15"/>
      <c r="Z203" s="15"/>
      <c r="AA203" s="15"/>
      <c r="AB203" s="15"/>
      <c r="AC203" s="15"/>
      <c r="AD203" s="15"/>
      <c r="AE203" s="15"/>
      <c r="AT203" s="273" t="s">
        <v>149</v>
      </c>
      <c r="AU203" s="273" t="s">
        <v>83</v>
      </c>
      <c r="AV203" s="15" t="s">
        <v>144</v>
      </c>
      <c r="AW203" s="15" t="s">
        <v>5</v>
      </c>
      <c r="AX203" s="15" t="s">
        <v>83</v>
      </c>
      <c r="AY203" s="273" t="s">
        <v>137</v>
      </c>
    </row>
    <row r="204" s="2" customFormat="1" ht="24.15" customHeight="1">
      <c r="A204" s="38"/>
      <c r="B204" s="39"/>
      <c r="C204" s="274" t="s">
        <v>196</v>
      </c>
      <c r="D204" s="274" t="s">
        <v>208</v>
      </c>
      <c r="E204" s="275" t="s">
        <v>474</v>
      </c>
      <c r="F204" s="276" t="s">
        <v>475</v>
      </c>
      <c r="G204" s="277" t="s">
        <v>476</v>
      </c>
      <c r="H204" s="278">
        <v>67.935000000000002</v>
      </c>
      <c r="I204" s="279"/>
      <c r="J204" s="280"/>
      <c r="K204" s="281">
        <f>ROUND(P204*H204,2)</f>
        <v>0</v>
      </c>
      <c r="L204" s="276" t="s">
        <v>143</v>
      </c>
      <c r="M204" s="282"/>
      <c r="N204" s="283" t="s">
        <v>1</v>
      </c>
      <c r="O204" s="229" t="s">
        <v>38</v>
      </c>
      <c r="P204" s="230">
        <f>I204+J204</f>
        <v>0</v>
      </c>
      <c r="Q204" s="230">
        <f>ROUND(I204*H204,2)</f>
        <v>0</v>
      </c>
      <c r="R204" s="230">
        <f>ROUND(J204*H204,2)</f>
        <v>0</v>
      </c>
      <c r="S204" s="91"/>
      <c r="T204" s="231">
        <f>S204*H204</f>
        <v>0</v>
      </c>
      <c r="U204" s="231">
        <v>0.001</v>
      </c>
      <c r="V204" s="231">
        <f>U204*H204</f>
        <v>0.067935000000000009</v>
      </c>
      <c r="W204" s="231">
        <v>0</v>
      </c>
      <c r="X204" s="232">
        <f>W204*H204</f>
        <v>0</v>
      </c>
      <c r="Y204" s="38"/>
      <c r="Z204" s="38"/>
      <c r="AA204" s="38"/>
      <c r="AB204" s="38"/>
      <c r="AC204" s="38"/>
      <c r="AD204" s="38"/>
      <c r="AE204" s="38"/>
      <c r="AR204" s="233" t="s">
        <v>171</v>
      </c>
      <c r="AT204" s="233" t="s">
        <v>208</v>
      </c>
      <c r="AU204" s="233" t="s">
        <v>83</v>
      </c>
      <c r="AY204" s="17" t="s">
        <v>137</v>
      </c>
      <c r="BE204" s="234">
        <f>IF(O204="základní",K204,0)</f>
        <v>0</v>
      </c>
      <c r="BF204" s="234">
        <f>IF(O204="snížená",K204,0)</f>
        <v>0</v>
      </c>
      <c r="BG204" s="234">
        <f>IF(O204="zákl. přenesená",K204,0)</f>
        <v>0</v>
      </c>
      <c r="BH204" s="234">
        <f>IF(O204="sníž. přenesená",K204,0)</f>
        <v>0</v>
      </c>
      <c r="BI204" s="234">
        <f>IF(O204="nulová",K204,0)</f>
        <v>0</v>
      </c>
      <c r="BJ204" s="17" t="s">
        <v>83</v>
      </c>
      <c r="BK204" s="234">
        <f>ROUND(P204*H204,2)</f>
        <v>0</v>
      </c>
      <c r="BL204" s="17" t="s">
        <v>144</v>
      </c>
      <c r="BM204" s="233" t="s">
        <v>253</v>
      </c>
    </row>
    <row r="205" s="2" customFormat="1">
      <c r="A205" s="38"/>
      <c r="B205" s="39"/>
      <c r="C205" s="40"/>
      <c r="D205" s="235" t="s">
        <v>145</v>
      </c>
      <c r="E205" s="40"/>
      <c r="F205" s="236" t="s">
        <v>475</v>
      </c>
      <c r="G205" s="40"/>
      <c r="H205" s="40"/>
      <c r="I205" s="237"/>
      <c r="J205" s="237"/>
      <c r="K205" s="40"/>
      <c r="L205" s="40"/>
      <c r="M205" s="44"/>
      <c r="N205" s="238"/>
      <c r="O205" s="239"/>
      <c r="P205" s="91"/>
      <c r="Q205" s="91"/>
      <c r="R205" s="91"/>
      <c r="S205" s="91"/>
      <c r="T205" s="91"/>
      <c r="U205" s="91"/>
      <c r="V205" s="91"/>
      <c r="W205" s="91"/>
      <c r="X205" s="92"/>
      <c r="Y205" s="38"/>
      <c r="Z205" s="38"/>
      <c r="AA205" s="38"/>
      <c r="AB205" s="38"/>
      <c r="AC205" s="38"/>
      <c r="AD205" s="38"/>
      <c r="AE205" s="38"/>
      <c r="AT205" s="17" t="s">
        <v>145</v>
      </c>
      <c r="AU205" s="17" t="s">
        <v>83</v>
      </c>
    </row>
    <row r="206" s="14" customFormat="1">
      <c r="A206" s="14"/>
      <c r="B206" s="252"/>
      <c r="C206" s="253"/>
      <c r="D206" s="235" t="s">
        <v>149</v>
      </c>
      <c r="E206" s="254" t="s">
        <v>1</v>
      </c>
      <c r="F206" s="255" t="s">
        <v>477</v>
      </c>
      <c r="G206" s="253"/>
      <c r="H206" s="256">
        <v>67.935000000000002</v>
      </c>
      <c r="I206" s="257"/>
      <c r="J206" s="257"/>
      <c r="K206" s="253"/>
      <c r="L206" s="253"/>
      <c r="M206" s="258"/>
      <c r="N206" s="259"/>
      <c r="O206" s="260"/>
      <c r="P206" s="260"/>
      <c r="Q206" s="260"/>
      <c r="R206" s="260"/>
      <c r="S206" s="260"/>
      <c r="T206" s="260"/>
      <c r="U206" s="260"/>
      <c r="V206" s="260"/>
      <c r="W206" s="260"/>
      <c r="X206" s="261"/>
      <c r="Y206" s="14"/>
      <c r="Z206" s="14"/>
      <c r="AA206" s="14"/>
      <c r="AB206" s="14"/>
      <c r="AC206" s="14"/>
      <c r="AD206" s="14"/>
      <c r="AE206" s="14"/>
      <c r="AT206" s="262" t="s">
        <v>149</v>
      </c>
      <c r="AU206" s="262" t="s">
        <v>83</v>
      </c>
      <c r="AV206" s="14" t="s">
        <v>85</v>
      </c>
      <c r="AW206" s="14" t="s">
        <v>5</v>
      </c>
      <c r="AX206" s="14" t="s">
        <v>75</v>
      </c>
      <c r="AY206" s="262" t="s">
        <v>137</v>
      </c>
    </row>
    <row r="207" s="15" customFormat="1">
      <c r="A207" s="15"/>
      <c r="B207" s="263"/>
      <c r="C207" s="264"/>
      <c r="D207" s="235" t="s">
        <v>149</v>
      </c>
      <c r="E207" s="265" t="s">
        <v>1</v>
      </c>
      <c r="F207" s="266" t="s">
        <v>152</v>
      </c>
      <c r="G207" s="264"/>
      <c r="H207" s="267">
        <v>67.935000000000002</v>
      </c>
      <c r="I207" s="268"/>
      <c r="J207" s="268"/>
      <c r="K207" s="264"/>
      <c r="L207" s="264"/>
      <c r="M207" s="269"/>
      <c r="N207" s="270"/>
      <c r="O207" s="271"/>
      <c r="P207" s="271"/>
      <c r="Q207" s="271"/>
      <c r="R207" s="271"/>
      <c r="S207" s="271"/>
      <c r="T207" s="271"/>
      <c r="U207" s="271"/>
      <c r="V207" s="271"/>
      <c r="W207" s="271"/>
      <c r="X207" s="272"/>
      <c r="Y207" s="15"/>
      <c r="Z207" s="15"/>
      <c r="AA207" s="15"/>
      <c r="AB207" s="15"/>
      <c r="AC207" s="15"/>
      <c r="AD207" s="15"/>
      <c r="AE207" s="15"/>
      <c r="AT207" s="273" t="s">
        <v>149</v>
      </c>
      <c r="AU207" s="273" t="s">
        <v>83</v>
      </c>
      <c r="AV207" s="15" t="s">
        <v>144</v>
      </c>
      <c r="AW207" s="15" t="s">
        <v>5</v>
      </c>
      <c r="AX207" s="15" t="s">
        <v>83</v>
      </c>
      <c r="AY207" s="273" t="s">
        <v>137</v>
      </c>
    </row>
    <row r="208" s="2" customFormat="1" ht="33" customHeight="1">
      <c r="A208" s="38"/>
      <c r="B208" s="39"/>
      <c r="C208" s="221" t="s">
        <v>259</v>
      </c>
      <c r="D208" s="221" t="s">
        <v>139</v>
      </c>
      <c r="E208" s="222" t="s">
        <v>478</v>
      </c>
      <c r="F208" s="223" t="s">
        <v>479</v>
      </c>
      <c r="G208" s="224" t="s">
        <v>282</v>
      </c>
      <c r="H208" s="225">
        <v>27</v>
      </c>
      <c r="I208" s="226"/>
      <c r="J208" s="226"/>
      <c r="K208" s="227">
        <f>ROUND(P208*H208,2)</f>
        <v>0</v>
      </c>
      <c r="L208" s="223" t="s">
        <v>143</v>
      </c>
      <c r="M208" s="44"/>
      <c r="N208" s="228" t="s">
        <v>1</v>
      </c>
      <c r="O208" s="229" t="s">
        <v>38</v>
      </c>
      <c r="P208" s="230">
        <f>I208+J208</f>
        <v>0</v>
      </c>
      <c r="Q208" s="230">
        <f>ROUND(I208*H208,2)</f>
        <v>0</v>
      </c>
      <c r="R208" s="230">
        <f>ROUND(J208*H208,2)</f>
        <v>0</v>
      </c>
      <c r="S208" s="91"/>
      <c r="T208" s="231">
        <f>S208*H208</f>
        <v>0</v>
      </c>
      <c r="U208" s="231">
        <v>0</v>
      </c>
      <c r="V208" s="231">
        <f>U208*H208</f>
        <v>0</v>
      </c>
      <c r="W208" s="231">
        <v>0</v>
      </c>
      <c r="X208" s="232">
        <f>W208*H208</f>
        <v>0</v>
      </c>
      <c r="Y208" s="38"/>
      <c r="Z208" s="38"/>
      <c r="AA208" s="38"/>
      <c r="AB208" s="38"/>
      <c r="AC208" s="38"/>
      <c r="AD208" s="38"/>
      <c r="AE208" s="38"/>
      <c r="AR208" s="233" t="s">
        <v>144</v>
      </c>
      <c r="AT208" s="233" t="s">
        <v>139</v>
      </c>
      <c r="AU208" s="233" t="s">
        <v>83</v>
      </c>
      <c r="AY208" s="17" t="s">
        <v>137</v>
      </c>
      <c r="BE208" s="234">
        <f>IF(O208="základní",K208,0)</f>
        <v>0</v>
      </c>
      <c r="BF208" s="234">
        <f>IF(O208="snížená",K208,0)</f>
        <v>0</v>
      </c>
      <c r="BG208" s="234">
        <f>IF(O208="zákl. přenesená",K208,0)</f>
        <v>0</v>
      </c>
      <c r="BH208" s="234">
        <f>IF(O208="sníž. přenesená",K208,0)</f>
        <v>0</v>
      </c>
      <c r="BI208" s="234">
        <f>IF(O208="nulová",K208,0)</f>
        <v>0</v>
      </c>
      <c r="BJ208" s="17" t="s">
        <v>83</v>
      </c>
      <c r="BK208" s="234">
        <f>ROUND(P208*H208,2)</f>
        <v>0</v>
      </c>
      <c r="BL208" s="17" t="s">
        <v>144</v>
      </c>
      <c r="BM208" s="233" t="s">
        <v>262</v>
      </c>
    </row>
    <row r="209" s="2" customFormat="1">
      <c r="A209" s="38"/>
      <c r="B209" s="39"/>
      <c r="C209" s="40"/>
      <c r="D209" s="235" t="s">
        <v>145</v>
      </c>
      <c r="E209" s="40"/>
      <c r="F209" s="236" t="s">
        <v>480</v>
      </c>
      <c r="G209" s="40"/>
      <c r="H209" s="40"/>
      <c r="I209" s="237"/>
      <c r="J209" s="237"/>
      <c r="K209" s="40"/>
      <c r="L209" s="40"/>
      <c r="M209" s="44"/>
      <c r="N209" s="238"/>
      <c r="O209" s="239"/>
      <c r="P209" s="91"/>
      <c r="Q209" s="91"/>
      <c r="R209" s="91"/>
      <c r="S209" s="91"/>
      <c r="T209" s="91"/>
      <c r="U209" s="91"/>
      <c r="V209" s="91"/>
      <c r="W209" s="91"/>
      <c r="X209" s="92"/>
      <c r="Y209" s="38"/>
      <c r="Z209" s="38"/>
      <c r="AA209" s="38"/>
      <c r="AB209" s="38"/>
      <c r="AC209" s="38"/>
      <c r="AD209" s="38"/>
      <c r="AE209" s="38"/>
      <c r="AT209" s="17" t="s">
        <v>145</v>
      </c>
      <c r="AU209" s="17" t="s">
        <v>83</v>
      </c>
    </row>
    <row r="210" s="2" customFormat="1">
      <c r="A210" s="38"/>
      <c r="B210" s="39"/>
      <c r="C210" s="40"/>
      <c r="D210" s="240" t="s">
        <v>147</v>
      </c>
      <c r="E210" s="40"/>
      <c r="F210" s="241" t="s">
        <v>481</v>
      </c>
      <c r="G210" s="40"/>
      <c r="H210" s="40"/>
      <c r="I210" s="237"/>
      <c r="J210" s="237"/>
      <c r="K210" s="40"/>
      <c r="L210" s="40"/>
      <c r="M210" s="44"/>
      <c r="N210" s="238"/>
      <c r="O210" s="239"/>
      <c r="P210" s="91"/>
      <c r="Q210" s="91"/>
      <c r="R210" s="91"/>
      <c r="S210" s="91"/>
      <c r="T210" s="91"/>
      <c r="U210" s="91"/>
      <c r="V210" s="91"/>
      <c r="W210" s="91"/>
      <c r="X210" s="92"/>
      <c r="Y210" s="38"/>
      <c r="Z210" s="38"/>
      <c r="AA210" s="38"/>
      <c r="AB210" s="38"/>
      <c r="AC210" s="38"/>
      <c r="AD210" s="38"/>
      <c r="AE210" s="38"/>
      <c r="AT210" s="17" t="s">
        <v>147</v>
      </c>
      <c r="AU210" s="17" t="s">
        <v>83</v>
      </c>
    </row>
    <row r="211" s="2" customFormat="1" ht="24.15" customHeight="1">
      <c r="A211" s="38"/>
      <c r="B211" s="39"/>
      <c r="C211" s="274" t="s">
        <v>204</v>
      </c>
      <c r="D211" s="274" t="s">
        <v>208</v>
      </c>
      <c r="E211" s="275" t="s">
        <v>482</v>
      </c>
      <c r="F211" s="276" t="s">
        <v>483</v>
      </c>
      <c r="G211" s="277" t="s">
        <v>155</v>
      </c>
      <c r="H211" s="278">
        <v>13.5</v>
      </c>
      <c r="I211" s="279"/>
      <c r="J211" s="280"/>
      <c r="K211" s="281">
        <f>ROUND(P211*H211,2)</f>
        <v>0</v>
      </c>
      <c r="L211" s="276" t="s">
        <v>143</v>
      </c>
      <c r="M211" s="282"/>
      <c r="N211" s="283" t="s">
        <v>1</v>
      </c>
      <c r="O211" s="229" t="s">
        <v>38</v>
      </c>
      <c r="P211" s="230">
        <f>I211+J211</f>
        <v>0</v>
      </c>
      <c r="Q211" s="230">
        <f>ROUND(I211*H211,2)</f>
        <v>0</v>
      </c>
      <c r="R211" s="230">
        <f>ROUND(J211*H211,2)</f>
        <v>0</v>
      </c>
      <c r="S211" s="91"/>
      <c r="T211" s="231">
        <f>S211*H211</f>
        <v>0</v>
      </c>
      <c r="U211" s="231">
        <v>0.22</v>
      </c>
      <c r="V211" s="231">
        <f>U211*H211</f>
        <v>2.9700000000000002</v>
      </c>
      <c r="W211" s="231">
        <v>0</v>
      </c>
      <c r="X211" s="232">
        <f>W211*H211</f>
        <v>0</v>
      </c>
      <c r="Y211" s="38"/>
      <c r="Z211" s="38"/>
      <c r="AA211" s="38"/>
      <c r="AB211" s="38"/>
      <c r="AC211" s="38"/>
      <c r="AD211" s="38"/>
      <c r="AE211" s="38"/>
      <c r="AR211" s="233" t="s">
        <v>171</v>
      </c>
      <c r="AT211" s="233" t="s">
        <v>208</v>
      </c>
      <c r="AU211" s="233" t="s">
        <v>83</v>
      </c>
      <c r="AY211" s="17" t="s">
        <v>137</v>
      </c>
      <c r="BE211" s="234">
        <f>IF(O211="základní",K211,0)</f>
        <v>0</v>
      </c>
      <c r="BF211" s="234">
        <f>IF(O211="snížená",K211,0)</f>
        <v>0</v>
      </c>
      <c r="BG211" s="234">
        <f>IF(O211="zákl. přenesená",K211,0)</f>
        <v>0</v>
      </c>
      <c r="BH211" s="234">
        <f>IF(O211="sníž. přenesená",K211,0)</f>
        <v>0</v>
      </c>
      <c r="BI211" s="234">
        <f>IF(O211="nulová",K211,0)</f>
        <v>0</v>
      </c>
      <c r="BJ211" s="17" t="s">
        <v>83</v>
      </c>
      <c r="BK211" s="234">
        <f>ROUND(P211*H211,2)</f>
        <v>0</v>
      </c>
      <c r="BL211" s="17" t="s">
        <v>144</v>
      </c>
      <c r="BM211" s="233" t="s">
        <v>268</v>
      </c>
    </row>
    <row r="212" s="2" customFormat="1">
      <c r="A212" s="38"/>
      <c r="B212" s="39"/>
      <c r="C212" s="40"/>
      <c r="D212" s="235" t="s">
        <v>145</v>
      </c>
      <c r="E212" s="40"/>
      <c r="F212" s="236" t="s">
        <v>483</v>
      </c>
      <c r="G212" s="40"/>
      <c r="H212" s="40"/>
      <c r="I212" s="237"/>
      <c r="J212" s="237"/>
      <c r="K212" s="40"/>
      <c r="L212" s="40"/>
      <c r="M212" s="44"/>
      <c r="N212" s="238"/>
      <c r="O212" s="239"/>
      <c r="P212" s="91"/>
      <c r="Q212" s="91"/>
      <c r="R212" s="91"/>
      <c r="S212" s="91"/>
      <c r="T212" s="91"/>
      <c r="U212" s="91"/>
      <c r="V212" s="91"/>
      <c r="W212" s="91"/>
      <c r="X212" s="92"/>
      <c r="Y212" s="38"/>
      <c r="Z212" s="38"/>
      <c r="AA212" s="38"/>
      <c r="AB212" s="38"/>
      <c r="AC212" s="38"/>
      <c r="AD212" s="38"/>
      <c r="AE212" s="38"/>
      <c r="AT212" s="17" t="s">
        <v>145</v>
      </c>
      <c r="AU212" s="17" t="s">
        <v>83</v>
      </c>
    </row>
    <row r="213" s="14" customFormat="1">
      <c r="A213" s="14"/>
      <c r="B213" s="252"/>
      <c r="C213" s="253"/>
      <c r="D213" s="235" t="s">
        <v>149</v>
      </c>
      <c r="E213" s="254" t="s">
        <v>1</v>
      </c>
      <c r="F213" s="255" t="s">
        <v>484</v>
      </c>
      <c r="G213" s="253"/>
      <c r="H213" s="256">
        <v>13.5</v>
      </c>
      <c r="I213" s="257"/>
      <c r="J213" s="257"/>
      <c r="K213" s="253"/>
      <c r="L213" s="253"/>
      <c r="M213" s="258"/>
      <c r="N213" s="259"/>
      <c r="O213" s="260"/>
      <c r="P213" s="260"/>
      <c r="Q213" s="260"/>
      <c r="R213" s="260"/>
      <c r="S213" s="260"/>
      <c r="T213" s="260"/>
      <c r="U213" s="260"/>
      <c r="V213" s="260"/>
      <c r="W213" s="260"/>
      <c r="X213" s="261"/>
      <c r="Y213" s="14"/>
      <c r="Z213" s="14"/>
      <c r="AA213" s="14"/>
      <c r="AB213" s="14"/>
      <c r="AC213" s="14"/>
      <c r="AD213" s="14"/>
      <c r="AE213" s="14"/>
      <c r="AT213" s="262" t="s">
        <v>149</v>
      </c>
      <c r="AU213" s="262" t="s">
        <v>83</v>
      </c>
      <c r="AV213" s="14" t="s">
        <v>85</v>
      </c>
      <c r="AW213" s="14" t="s">
        <v>5</v>
      </c>
      <c r="AX213" s="14" t="s">
        <v>75</v>
      </c>
      <c r="AY213" s="262" t="s">
        <v>137</v>
      </c>
    </row>
    <row r="214" s="15" customFormat="1">
      <c r="A214" s="15"/>
      <c r="B214" s="263"/>
      <c r="C214" s="264"/>
      <c r="D214" s="235" t="s">
        <v>149</v>
      </c>
      <c r="E214" s="265" t="s">
        <v>1</v>
      </c>
      <c r="F214" s="266" t="s">
        <v>152</v>
      </c>
      <c r="G214" s="264"/>
      <c r="H214" s="267">
        <v>13.5</v>
      </c>
      <c r="I214" s="268"/>
      <c r="J214" s="268"/>
      <c r="K214" s="264"/>
      <c r="L214" s="264"/>
      <c r="M214" s="269"/>
      <c r="N214" s="270"/>
      <c r="O214" s="271"/>
      <c r="P214" s="271"/>
      <c r="Q214" s="271"/>
      <c r="R214" s="271"/>
      <c r="S214" s="271"/>
      <c r="T214" s="271"/>
      <c r="U214" s="271"/>
      <c r="V214" s="271"/>
      <c r="W214" s="271"/>
      <c r="X214" s="272"/>
      <c r="Y214" s="15"/>
      <c r="Z214" s="15"/>
      <c r="AA214" s="15"/>
      <c r="AB214" s="15"/>
      <c r="AC214" s="15"/>
      <c r="AD214" s="15"/>
      <c r="AE214" s="15"/>
      <c r="AT214" s="273" t="s">
        <v>149</v>
      </c>
      <c r="AU214" s="273" t="s">
        <v>83</v>
      </c>
      <c r="AV214" s="15" t="s">
        <v>144</v>
      </c>
      <c r="AW214" s="15" t="s">
        <v>5</v>
      </c>
      <c r="AX214" s="15" t="s">
        <v>83</v>
      </c>
      <c r="AY214" s="273" t="s">
        <v>137</v>
      </c>
    </row>
    <row r="215" s="2" customFormat="1" ht="24.15" customHeight="1">
      <c r="A215" s="38"/>
      <c r="B215" s="39"/>
      <c r="C215" s="221" t="s">
        <v>273</v>
      </c>
      <c r="D215" s="221" t="s">
        <v>139</v>
      </c>
      <c r="E215" s="222" t="s">
        <v>485</v>
      </c>
      <c r="F215" s="223" t="s">
        <v>486</v>
      </c>
      <c r="G215" s="224" t="s">
        <v>142</v>
      </c>
      <c r="H215" s="225">
        <v>1941</v>
      </c>
      <c r="I215" s="226"/>
      <c r="J215" s="226"/>
      <c r="K215" s="227">
        <f>ROUND(P215*H215,2)</f>
        <v>0</v>
      </c>
      <c r="L215" s="223" t="s">
        <v>143</v>
      </c>
      <c r="M215" s="44"/>
      <c r="N215" s="228" t="s">
        <v>1</v>
      </c>
      <c r="O215" s="229" t="s">
        <v>38</v>
      </c>
      <c r="P215" s="230">
        <f>I215+J215</f>
        <v>0</v>
      </c>
      <c r="Q215" s="230">
        <f>ROUND(I215*H215,2)</f>
        <v>0</v>
      </c>
      <c r="R215" s="230">
        <f>ROUND(J215*H215,2)</f>
        <v>0</v>
      </c>
      <c r="S215" s="91"/>
      <c r="T215" s="231">
        <f>S215*H215</f>
        <v>0</v>
      </c>
      <c r="U215" s="231">
        <v>0</v>
      </c>
      <c r="V215" s="231">
        <f>U215*H215</f>
        <v>0</v>
      </c>
      <c r="W215" s="231">
        <v>0</v>
      </c>
      <c r="X215" s="232">
        <f>W215*H215</f>
        <v>0</v>
      </c>
      <c r="Y215" s="38"/>
      <c r="Z215" s="38"/>
      <c r="AA215" s="38"/>
      <c r="AB215" s="38"/>
      <c r="AC215" s="38"/>
      <c r="AD215" s="38"/>
      <c r="AE215" s="38"/>
      <c r="AR215" s="233" t="s">
        <v>144</v>
      </c>
      <c r="AT215" s="233" t="s">
        <v>139</v>
      </c>
      <c r="AU215" s="233" t="s">
        <v>83</v>
      </c>
      <c r="AY215" s="17" t="s">
        <v>137</v>
      </c>
      <c r="BE215" s="234">
        <f>IF(O215="základní",K215,0)</f>
        <v>0</v>
      </c>
      <c r="BF215" s="234">
        <f>IF(O215="snížená",K215,0)</f>
        <v>0</v>
      </c>
      <c r="BG215" s="234">
        <f>IF(O215="zákl. přenesená",K215,0)</f>
        <v>0</v>
      </c>
      <c r="BH215" s="234">
        <f>IF(O215="sníž. přenesená",K215,0)</f>
        <v>0</v>
      </c>
      <c r="BI215" s="234">
        <f>IF(O215="nulová",K215,0)</f>
        <v>0</v>
      </c>
      <c r="BJ215" s="17" t="s">
        <v>83</v>
      </c>
      <c r="BK215" s="234">
        <f>ROUND(P215*H215,2)</f>
        <v>0</v>
      </c>
      <c r="BL215" s="17" t="s">
        <v>144</v>
      </c>
      <c r="BM215" s="233" t="s">
        <v>277</v>
      </c>
    </row>
    <row r="216" s="2" customFormat="1">
      <c r="A216" s="38"/>
      <c r="B216" s="39"/>
      <c r="C216" s="40"/>
      <c r="D216" s="235" t="s">
        <v>145</v>
      </c>
      <c r="E216" s="40"/>
      <c r="F216" s="236" t="s">
        <v>487</v>
      </c>
      <c r="G216" s="40"/>
      <c r="H216" s="40"/>
      <c r="I216" s="237"/>
      <c r="J216" s="237"/>
      <c r="K216" s="40"/>
      <c r="L216" s="40"/>
      <c r="M216" s="44"/>
      <c r="N216" s="238"/>
      <c r="O216" s="239"/>
      <c r="P216" s="91"/>
      <c r="Q216" s="91"/>
      <c r="R216" s="91"/>
      <c r="S216" s="91"/>
      <c r="T216" s="91"/>
      <c r="U216" s="91"/>
      <c r="V216" s="91"/>
      <c r="W216" s="91"/>
      <c r="X216" s="92"/>
      <c r="Y216" s="38"/>
      <c r="Z216" s="38"/>
      <c r="AA216" s="38"/>
      <c r="AB216" s="38"/>
      <c r="AC216" s="38"/>
      <c r="AD216" s="38"/>
      <c r="AE216" s="38"/>
      <c r="AT216" s="17" t="s">
        <v>145</v>
      </c>
      <c r="AU216" s="17" t="s">
        <v>83</v>
      </c>
    </row>
    <row r="217" s="2" customFormat="1">
      <c r="A217" s="38"/>
      <c r="B217" s="39"/>
      <c r="C217" s="40"/>
      <c r="D217" s="240" t="s">
        <v>147</v>
      </c>
      <c r="E217" s="40"/>
      <c r="F217" s="241" t="s">
        <v>488</v>
      </c>
      <c r="G217" s="40"/>
      <c r="H217" s="40"/>
      <c r="I217" s="237"/>
      <c r="J217" s="237"/>
      <c r="K217" s="40"/>
      <c r="L217" s="40"/>
      <c r="M217" s="44"/>
      <c r="N217" s="238"/>
      <c r="O217" s="239"/>
      <c r="P217" s="91"/>
      <c r="Q217" s="91"/>
      <c r="R217" s="91"/>
      <c r="S217" s="91"/>
      <c r="T217" s="91"/>
      <c r="U217" s="91"/>
      <c r="V217" s="91"/>
      <c r="W217" s="91"/>
      <c r="X217" s="92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83</v>
      </c>
    </row>
    <row r="218" s="14" customFormat="1">
      <c r="A218" s="14"/>
      <c r="B218" s="252"/>
      <c r="C218" s="253"/>
      <c r="D218" s="235" t="s">
        <v>149</v>
      </c>
      <c r="E218" s="254" t="s">
        <v>1</v>
      </c>
      <c r="F218" s="255" t="s">
        <v>473</v>
      </c>
      <c r="G218" s="253"/>
      <c r="H218" s="256">
        <v>1941</v>
      </c>
      <c r="I218" s="257"/>
      <c r="J218" s="257"/>
      <c r="K218" s="253"/>
      <c r="L218" s="253"/>
      <c r="M218" s="258"/>
      <c r="N218" s="259"/>
      <c r="O218" s="260"/>
      <c r="P218" s="260"/>
      <c r="Q218" s="260"/>
      <c r="R218" s="260"/>
      <c r="S218" s="260"/>
      <c r="T218" s="260"/>
      <c r="U218" s="260"/>
      <c r="V218" s="260"/>
      <c r="W218" s="260"/>
      <c r="X218" s="261"/>
      <c r="Y218" s="14"/>
      <c r="Z218" s="14"/>
      <c r="AA218" s="14"/>
      <c r="AB218" s="14"/>
      <c r="AC218" s="14"/>
      <c r="AD218" s="14"/>
      <c r="AE218" s="14"/>
      <c r="AT218" s="262" t="s">
        <v>149</v>
      </c>
      <c r="AU218" s="262" t="s">
        <v>83</v>
      </c>
      <c r="AV218" s="14" t="s">
        <v>85</v>
      </c>
      <c r="AW218" s="14" t="s">
        <v>5</v>
      </c>
      <c r="AX218" s="14" t="s">
        <v>75</v>
      </c>
      <c r="AY218" s="262" t="s">
        <v>137</v>
      </c>
    </row>
    <row r="219" s="15" customFormat="1">
      <c r="A219" s="15"/>
      <c r="B219" s="263"/>
      <c r="C219" s="264"/>
      <c r="D219" s="235" t="s">
        <v>149</v>
      </c>
      <c r="E219" s="265" t="s">
        <v>1</v>
      </c>
      <c r="F219" s="266" t="s">
        <v>152</v>
      </c>
      <c r="G219" s="264"/>
      <c r="H219" s="267">
        <v>1941</v>
      </c>
      <c r="I219" s="268"/>
      <c r="J219" s="268"/>
      <c r="K219" s="264"/>
      <c r="L219" s="264"/>
      <c r="M219" s="269"/>
      <c r="N219" s="270"/>
      <c r="O219" s="271"/>
      <c r="P219" s="271"/>
      <c r="Q219" s="271"/>
      <c r="R219" s="271"/>
      <c r="S219" s="271"/>
      <c r="T219" s="271"/>
      <c r="U219" s="271"/>
      <c r="V219" s="271"/>
      <c r="W219" s="271"/>
      <c r="X219" s="272"/>
      <c r="Y219" s="15"/>
      <c r="Z219" s="15"/>
      <c r="AA219" s="15"/>
      <c r="AB219" s="15"/>
      <c r="AC219" s="15"/>
      <c r="AD219" s="15"/>
      <c r="AE219" s="15"/>
      <c r="AT219" s="273" t="s">
        <v>149</v>
      </c>
      <c r="AU219" s="273" t="s">
        <v>83</v>
      </c>
      <c r="AV219" s="15" t="s">
        <v>144</v>
      </c>
      <c r="AW219" s="15" t="s">
        <v>5</v>
      </c>
      <c r="AX219" s="15" t="s">
        <v>83</v>
      </c>
      <c r="AY219" s="273" t="s">
        <v>137</v>
      </c>
    </row>
    <row r="220" s="2" customFormat="1">
      <c r="A220" s="38"/>
      <c r="B220" s="39"/>
      <c r="C220" s="221" t="s">
        <v>211</v>
      </c>
      <c r="D220" s="221" t="s">
        <v>139</v>
      </c>
      <c r="E220" s="222" t="s">
        <v>489</v>
      </c>
      <c r="F220" s="223" t="s">
        <v>490</v>
      </c>
      <c r="G220" s="224" t="s">
        <v>142</v>
      </c>
      <c r="H220" s="225">
        <v>1941</v>
      </c>
      <c r="I220" s="226"/>
      <c r="J220" s="226"/>
      <c r="K220" s="227">
        <f>ROUND(P220*H220,2)</f>
        <v>0</v>
      </c>
      <c r="L220" s="223" t="s">
        <v>143</v>
      </c>
      <c r="M220" s="44"/>
      <c r="N220" s="228" t="s">
        <v>1</v>
      </c>
      <c r="O220" s="229" t="s">
        <v>38</v>
      </c>
      <c r="P220" s="230">
        <f>I220+J220</f>
        <v>0</v>
      </c>
      <c r="Q220" s="230">
        <f>ROUND(I220*H220,2)</f>
        <v>0</v>
      </c>
      <c r="R220" s="230">
        <f>ROUND(J220*H220,2)</f>
        <v>0</v>
      </c>
      <c r="S220" s="91"/>
      <c r="T220" s="231">
        <f>S220*H220</f>
        <v>0</v>
      </c>
      <c r="U220" s="231">
        <v>0</v>
      </c>
      <c r="V220" s="231">
        <f>U220*H220</f>
        <v>0</v>
      </c>
      <c r="W220" s="231">
        <v>0</v>
      </c>
      <c r="X220" s="232">
        <f>W220*H220</f>
        <v>0</v>
      </c>
      <c r="Y220" s="38"/>
      <c r="Z220" s="38"/>
      <c r="AA220" s="38"/>
      <c r="AB220" s="38"/>
      <c r="AC220" s="38"/>
      <c r="AD220" s="38"/>
      <c r="AE220" s="38"/>
      <c r="AR220" s="233" t="s">
        <v>144</v>
      </c>
      <c r="AT220" s="233" t="s">
        <v>139</v>
      </c>
      <c r="AU220" s="233" t="s">
        <v>83</v>
      </c>
      <c r="AY220" s="17" t="s">
        <v>137</v>
      </c>
      <c r="BE220" s="234">
        <f>IF(O220="základní",K220,0)</f>
        <v>0</v>
      </c>
      <c r="BF220" s="234">
        <f>IF(O220="snížená",K220,0)</f>
        <v>0</v>
      </c>
      <c r="BG220" s="234">
        <f>IF(O220="zákl. přenesená",K220,0)</f>
        <v>0</v>
      </c>
      <c r="BH220" s="234">
        <f>IF(O220="sníž. přenesená",K220,0)</f>
        <v>0</v>
      </c>
      <c r="BI220" s="234">
        <f>IF(O220="nulová",K220,0)</f>
        <v>0</v>
      </c>
      <c r="BJ220" s="17" t="s">
        <v>83</v>
      </c>
      <c r="BK220" s="234">
        <f>ROUND(P220*H220,2)</f>
        <v>0</v>
      </c>
      <c r="BL220" s="17" t="s">
        <v>144</v>
      </c>
      <c r="BM220" s="233" t="s">
        <v>283</v>
      </c>
    </row>
    <row r="221" s="2" customFormat="1">
      <c r="A221" s="38"/>
      <c r="B221" s="39"/>
      <c r="C221" s="40"/>
      <c r="D221" s="235" t="s">
        <v>145</v>
      </c>
      <c r="E221" s="40"/>
      <c r="F221" s="236" t="s">
        <v>491</v>
      </c>
      <c r="G221" s="40"/>
      <c r="H221" s="40"/>
      <c r="I221" s="237"/>
      <c r="J221" s="237"/>
      <c r="K221" s="40"/>
      <c r="L221" s="40"/>
      <c r="M221" s="44"/>
      <c r="N221" s="238"/>
      <c r="O221" s="239"/>
      <c r="P221" s="91"/>
      <c r="Q221" s="91"/>
      <c r="R221" s="91"/>
      <c r="S221" s="91"/>
      <c r="T221" s="91"/>
      <c r="U221" s="91"/>
      <c r="V221" s="91"/>
      <c r="W221" s="91"/>
      <c r="X221" s="92"/>
      <c r="Y221" s="38"/>
      <c r="Z221" s="38"/>
      <c r="AA221" s="38"/>
      <c r="AB221" s="38"/>
      <c r="AC221" s="38"/>
      <c r="AD221" s="38"/>
      <c r="AE221" s="38"/>
      <c r="AT221" s="17" t="s">
        <v>145</v>
      </c>
      <c r="AU221" s="17" t="s">
        <v>83</v>
      </c>
    </row>
    <row r="222" s="2" customFormat="1">
      <c r="A222" s="38"/>
      <c r="B222" s="39"/>
      <c r="C222" s="40"/>
      <c r="D222" s="240" t="s">
        <v>147</v>
      </c>
      <c r="E222" s="40"/>
      <c r="F222" s="241" t="s">
        <v>492</v>
      </c>
      <c r="G222" s="40"/>
      <c r="H222" s="40"/>
      <c r="I222" s="237"/>
      <c r="J222" s="237"/>
      <c r="K222" s="40"/>
      <c r="L222" s="40"/>
      <c r="M222" s="44"/>
      <c r="N222" s="238"/>
      <c r="O222" s="239"/>
      <c r="P222" s="91"/>
      <c r="Q222" s="91"/>
      <c r="R222" s="91"/>
      <c r="S222" s="91"/>
      <c r="T222" s="91"/>
      <c r="U222" s="91"/>
      <c r="V222" s="91"/>
      <c r="W222" s="91"/>
      <c r="X222" s="92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83</v>
      </c>
    </row>
    <row r="223" s="2" customFormat="1">
      <c r="A223" s="38"/>
      <c r="B223" s="39"/>
      <c r="C223" s="221" t="s">
        <v>8</v>
      </c>
      <c r="D223" s="221" t="s">
        <v>139</v>
      </c>
      <c r="E223" s="222" t="s">
        <v>493</v>
      </c>
      <c r="F223" s="223" t="s">
        <v>494</v>
      </c>
      <c r="G223" s="224" t="s">
        <v>142</v>
      </c>
      <c r="H223" s="225">
        <v>1941</v>
      </c>
      <c r="I223" s="226"/>
      <c r="J223" s="226"/>
      <c r="K223" s="227">
        <f>ROUND(P223*H223,2)</f>
        <v>0</v>
      </c>
      <c r="L223" s="223" t="s">
        <v>143</v>
      </c>
      <c r="M223" s="44"/>
      <c r="N223" s="228" t="s">
        <v>1</v>
      </c>
      <c r="O223" s="229" t="s">
        <v>38</v>
      </c>
      <c r="P223" s="230">
        <f>I223+J223</f>
        <v>0</v>
      </c>
      <c r="Q223" s="230">
        <f>ROUND(I223*H223,2)</f>
        <v>0</v>
      </c>
      <c r="R223" s="230">
        <f>ROUND(J223*H223,2)</f>
        <v>0</v>
      </c>
      <c r="S223" s="91"/>
      <c r="T223" s="231">
        <f>S223*H223</f>
        <v>0</v>
      </c>
      <c r="U223" s="231">
        <v>0</v>
      </c>
      <c r="V223" s="231">
        <f>U223*H223</f>
        <v>0</v>
      </c>
      <c r="W223" s="231">
        <v>0</v>
      </c>
      <c r="X223" s="232">
        <f>W223*H223</f>
        <v>0</v>
      </c>
      <c r="Y223" s="38"/>
      <c r="Z223" s="38"/>
      <c r="AA223" s="38"/>
      <c r="AB223" s="38"/>
      <c r="AC223" s="38"/>
      <c r="AD223" s="38"/>
      <c r="AE223" s="38"/>
      <c r="AR223" s="233" t="s">
        <v>144</v>
      </c>
      <c r="AT223" s="233" t="s">
        <v>139</v>
      </c>
      <c r="AU223" s="233" t="s">
        <v>83</v>
      </c>
      <c r="AY223" s="17" t="s">
        <v>137</v>
      </c>
      <c r="BE223" s="234">
        <f>IF(O223="základní",K223,0)</f>
        <v>0</v>
      </c>
      <c r="BF223" s="234">
        <f>IF(O223="snížená",K223,0)</f>
        <v>0</v>
      </c>
      <c r="BG223" s="234">
        <f>IF(O223="zákl. přenesená",K223,0)</f>
        <v>0</v>
      </c>
      <c r="BH223" s="234">
        <f>IF(O223="sníž. přenesená",K223,0)</f>
        <v>0</v>
      </c>
      <c r="BI223" s="234">
        <f>IF(O223="nulová",K223,0)</f>
        <v>0</v>
      </c>
      <c r="BJ223" s="17" t="s">
        <v>83</v>
      </c>
      <c r="BK223" s="234">
        <f>ROUND(P223*H223,2)</f>
        <v>0</v>
      </c>
      <c r="BL223" s="17" t="s">
        <v>144</v>
      </c>
      <c r="BM223" s="233" t="s">
        <v>289</v>
      </c>
    </row>
    <row r="224" s="2" customFormat="1">
      <c r="A224" s="38"/>
      <c r="B224" s="39"/>
      <c r="C224" s="40"/>
      <c r="D224" s="235" t="s">
        <v>145</v>
      </c>
      <c r="E224" s="40"/>
      <c r="F224" s="236" t="s">
        <v>495</v>
      </c>
      <c r="G224" s="40"/>
      <c r="H224" s="40"/>
      <c r="I224" s="237"/>
      <c r="J224" s="237"/>
      <c r="K224" s="40"/>
      <c r="L224" s="40"/>
      <c r="M224" s="44"/>
      <c r="N224" s="238"/>
      <c r="O224" s="239"/>
      <c r="P224" s="91"/>
      <c r="Q224" s="91"/>
      <c r="R224" s="91"/>
      <c r="S224" s="91"/>
      <c r="T224" s="91"/>
      <c r="U224" s="91"/>
      <c r="V224" s="91"/>
      <c r="W224" s="91"/>
      <c r="X224" s="92"/>
      <c r="Y224" s="38"/>
      <c r="Z224" s="38"/>
      <c r="AA224" s="38"/>
      <c r="AB224" s="38"/>
      <c r="AC224" s="38"/>
      <c r="AD224" s="38"/>
      <c r="AE224" s="38"/>
      <c r="AT224" s="17" t="s">
        <v>145</v>
      </c>
      <c r="AU224" s="17" t="s">
        <v>83</v>
      </c>
    </row>
    <row r="225" s="2" customFormat="1">
      <c r="A225" s="38"/>
      <c r="B225" s="39"/>
      <c r="C225" s="40"/>
      <c r="D225" s="240" t="s">
        <v>147</v>
      </c>
      <c r="E225" s="40"/>
      <c r="F225" s="241" t="s">
        <v>496</v>
      </c>
      <c r="G225" s="40"/>
      <c r="H225" s="40"/>
      <c r="I225" s="237"/>
      <c r="J225" s="237"/>
      <c r="K225" s="40"/>
      <c r="L225" s="40"/>
      <c r="M225" s="44"/>
      <c r="N225" s="238"/>
      <c r="O225" s="239"/>
      <c r="P225" s="91"/>
      <c r="Q225" s="91"/>
      <c r="R225" s="91"/>
      <c r="S225" s="91"/>
      <c r="T225" s="91"/>
      <c r="U225" s="91"/>
      <c r="V225" s="91"/>
      <c r="W225" s="91"/>
      <c r="X225" s="92"/>
      <c r="Y225" s="38"/>
      <c r="Z225" s="38"/>
      <c r="AA225" s="38"/>
      <c r="AB225" s="38"/>
      <c r="AC225" s="38"/>
      <c r="AD225" s="38"/>
      <c r="AE225" s="38"/>
      <c r="AT225" s="17" t="s">
        <v>147</v>
      </c>
      <c r="AU225" s="17" t="s">
        <v>83</v>
      </c>
    </row>
    <row r="226" s="2" customFormat="1" ht="24.15" customHeight="1">
      <c r="A226" s="38"/>
      <c r="B226" s="39"/>
      <c r="C226" s="221" t="s">
        <v>216</v>
      </c>
      <c r="D226" s="221" t="s">
        <v>139</v>
      </c>
      <c r="E226" s="222" t="s">
        <v>497</v>
      </c>
      <c r="F226" s="223" t="s">
        <v>498</v>
      </c>
      <c r="G226" s="224" t="s">
        <v>282</v>
      </c>
      <c r="H226" s="225">
        <v>27</v>
      </c>
      <c r="I226" s="226"/>
      <c r="J226" s="226"/>
      <c r="K226" s="227">
        <f>ROUND(P226*H226,2)</f>
        <v>0</v>
      </c>
      <c r="L226" s="223" t="s">
        <v>143</v>
      </c>
      <c r="M226" s="44"/>
      <c r="N226" s="228" t="s">
        <v>1</v>
      </c>
      <c r="O226" s="229" t="s">
        <v>38</v>
      </c>
      <c r="P226" s="230">
        <f>I226+J226</f>
        <v>0</v>
      </c>
      <c r="Q226" s="230">
        <f>ROUND(I226*H226,2)</f>
        <v>0</v>
      </c>
      <c r="R226" s="230">
        <f>ROUND(J226*H226,2)</f>
        <v>0</v>
      </c>
      <c r="S226" s="91"/>
      <c r="T226" s="231">
        <f>S226*H226</f>
        <v>0</v>
      </c>
      <c r="U226" s="231">
        <v>0</v>
      </c>
      <c r="V226" s="231">
        <f>U226*H226</f>
        <v>0</v>
      </c>
      <c r="W226" s="231">
        <v>0</v>
      </c>
      <c r="X226" s="232">
        <f>W226*H226</f>
        <v>0</v>
      </c>
      <c r="Y226" s="38"/>
      <c r="Z226" s="38"/>
      <c r="AA226" s="38"/>
      <c r="AB226" s="38"/>
      <c r="AC226" s="38"/>
      <c r="AD226" s="38"/>
      <c r="AE226" s="38"/>
      <c r="AR226" s="233" t="s">
        <v>144</v>
      </c>
      <c r="AT226" s="233" t="s">
        <v>139</v>
      </c>
      <c r="AU226" s="233" t="s">
        <v>83</v>
      </c>
      <c r="AY226" s="17" t="s">
        <v>137</v>
      </c>
      <c r="BE226" s="234">
        <f>IF(O226="základní",K226,0)</f>
        <v>0</v>
      </c>
      <c r="BF226" s="234">
        <f>IF(O226="snížená",K226,0)</f>
        <v>0</v>
      </c>
      <c r="BG226" s="234">
        <f>IF(O226="zákl. přenesená",K226,0)</f>
        <v>0</v>
      </c>
      <c r="BH226" s="234">
        <f>IF(O226="sníž. přenesená",K226,0)</f>
        <v>0</v>
      </c>
      <c r="BI226" s="234">
        <f>IF(O226="nulová",K226,0)</f>
        <v>0</v>
      </c>
      <c r="BJ226" s="17" t="s">
        <v>83</v>
      </c>
      <c r="BK226" s="234">
        <f>ROUND(P226*H226,2)</f>
        <v>0</v>
      </c>
      <c r="BL226" s="17" t="s">
        <v>144</v>
      </c>
      <c r="BM226" s="233" t="s">
        <v>301</v>
      </c>
    </row>
    <row r="227" s="2" customFormat="1">
      <c r="A227" s="38"/>
      <c r="B227" s="39"/>
      <c r="C227" s="40"/>
      <c r="D227" s="235" t="s">
        <v>145</v>
      </c>
      <c r="E227" s="40"/>
      <c r="F227" s="236" t="s">
        <v>499</v>
      </c>
      <c r="G227" s="40"/>
      <c r="H227" s="40"/>
      <c r="I227" s="237"/>
      <c r="J227" s="237"/>
      <c r="K227" s="40"/>
      <c r="L227" s="40"/>
      <c r="M227" s="44"/>
      <c r="N227" s="238"/>
      <c r="O227" s="239"/>
      <c r="P227" s="91"/>
      <c r="Q227" s="91"/>
      <c r="R227" s="91"/>
      <c r="S227" s="91"/>
      <c r="T227" s="91"/>
      <c r="U227" s="91"/>
      <c r="V227" s="91"/>
      <c r="W227" s="91"/>
      <c r="X227" s="92"/>
      <c r="Y227" s="38"/>
      <c r="Z227" s="38"/>
      <c r="AA227" s="38"/>
      <c r="AB227" s="38"/>
      <c r="AC227" s="38"/>
      <c r="AD227" s="38"/>
      <c r="AE227" s="38"/>
      <c r="AT227" s="17" t="s">
        <v>145</v>
      </c>
      <c r="AU227" s="17" t="s">
        <v>83</v>
      </c>
    </row>
    <row r="228" s="2" customFormat="1">
      <c r="A228" s="38"/>
      <c r="B228" s="39"/>
      <c r="C228" s="40"/>
      <c r="D228" s="240" t="s">
        <v>147</v>
      </c>
      <c r="E228" s="40"/>
      <c r="F228" s="241" t="s">
        <v>500</v>
      </c>
      <c r="G228" s="40"/>
      <c r="H228" s="40"/>
      <c r="I228" s="237"/>
      <c r="J228" s="237"/>
      <c r="K228" s="40"/>
      <c r="L228" s="40"/>
      <c r="M228" s="44"/>
      <c r="N228" s="238"/>
      <c r="O228" s="239"/>
      <c r="P228" s="91"/>
      <c r="Q228" s="91"/>
      <c r="R228" s="91"/>
      <c r="S228" s="91"/>
      <c r="T228" s="91"/>
      <c r="U228" s="91"/>
      <c r="V228" s="91"/>
      <c r="W228" s="91"/>
      <c r="X228" s="92"/>
      <c r="Y228" s="38"/>
      <c r="Z228" s="38"/>
      <c r="AA228" s="38"/>
      <c r="AB228" s="38"/>
      <c r="AC228" s="38"/>
      <c r="AD228" s="38"/>
      <c r="AE228" s="38"/>
      <c r="AT228" s="17" t="s">
        <v>147</v>
      </c>
      <c r="AU228" s="17" t="s">
        <v>83</v>
      </c>
    </row>
    <row r="229" s="14" customFormat="1">
      <c r="A229" s="14"/>
      <c r="B229" s="252"/>
      <c r="C229" s="253"/>
      <c r="D229" s="235" t="s">
        <v>149</v>
      </c>
      <c r="E229" s="254" t="s">
        <v>1</v>
      </c>
      <c r="F229" s="255" t="s">
        <v>501</v>
      </c>
      <c r="G229" s="253"/>
      <c r="H229" s="256">
        <v>27</v>
      </c>
      <c r="I229" s="257"/>
      <c r="J229" s="257"/>
      <c r="K229" s="253"/>
      <c r="L229" s="253"/>
      <c r="M229" s="258"/>
      <c r="N229" s="259"/>
      <c r="O229" s="260"/>
      <c r="P229" s="260"/>
      <c r="Q229" s="260"/>
      <c r="R229" s="260"/>
      <c r="S229" s="260"/>
      <c r="T229" s="260"/>
      <c r="U229" s="260"/>
      <c r="V229" s="260"/>
      <c r="W229" s="260"/>
      <c r="X229" s="261"/>
      <c r="Y229" s="14"/>
      <c r="Z229" s="14"/>
      <c r="AA229" s="14"/>
      <c r="AB229" s="14"/>
      <c r="AC229" s="14"/>
      <c r="AD229" s="14"/>
      <c r="AE229" s="14"/>
      <c r="AT229" s="262" t="s">
        <v>149</v>
      </c>
      <c r="AU229" s="262" t="s">
        <v>83</v>
      </c>
      <c r="AV229" s="14" t="s">
        <v>85</v>
      </c>
      <c r="AW229" s="14" t="s">
        <v>5</v>
      </c>
      <c r="AX229" s="14" t="s">
        <v>75</v>
      </c>
      <c r="AY229" s="262" t="s">
        <v>137</v>
      </c>
    </row>
    <row r="230" s="15" customFormat="1">
      <c r="A230" s="15"/>
      <c r="B230" s="263"/>
      <c r="C230" s="264"/>
      <c r="D230" s="235" t="s">
        <v>149</v>
      </c>
      <c r="E230" s="265" t="s">
        <v>1</v>
      </c>
      <c r="F230" s="266" t="s">
        <v>152</v>
      </c>
      <c r="G230" s="264"/>
      <c r="H230" s="267">
        <v>27</v>
      </c>
      <c r="I230" s="268"/>
      <c r="J230" s="268"/>
      <c r="K230" s="264"/>
      <c r="L230" s="264"/>
      <c r="M230" s="269"/>
      <c r="N230" s="270"/>
      <c r="O230" s="271"/>
      <c r="P230" s="271"/>
      <c r="Q230" s="271"/>
      <c r="R230" s="271"/>
      <c r="S230" s="271"/>
      <c r="T230" s="271"/>
      <c r="U230" s="271"/>
      <c r="V230" s="271"/>
      <c r="W230" s="271"/>
      <c r="X230" s="272"/>
      <c r="Y230" s="15"/>
      <c r="Z230" s="15"/>
      <c r="AA230" s="15"/>
      <c r="AB230" s="15"/>
      <c r="AC230" s="15"/>
      <c r="AD230" s="15"/>
      <c r="AE230" s="15"/>
      <c r="AT230" s="273" t="s">
        <v>149</v>
      </c>
      <c r="AU230" s="273" t="s">
        <v>83</v>
      </c>
      <c r="AV230" s="15" t="s">
        <v>144</v>
      </c>
      <c r="AW230" s="15" t="s">
        <v>5</v>
      </c>
      <c r="AX230" s="15" t="s">
        <v>83</v>
      </c>
      <c r="AY230" s="273" t="s">
        <v>137</v>
      </c>
    </row>
    <row r="231" s="2" customFormat="1" ht="21.75" customHeight="1">
      <c r="A231" s="38"/>
      <c r="B231" s="39"/>
      <c r="C231" s="274" t="s">
        <v>307</v>
      </c>
      <c r="D231" s="274" t="s">
        <v>208</v>
      </c>
      <c r="E231" s="275" t="s">
        <v>502</v>
      </c>
      <c r="F231" s="276" t="s">
        <v>503</v>
      </c>
      <c r="G231" s="277" t="s">
        <v>282</v>
      </c>
      <c r="H231" s="278">
        <v>6</v>
      </c>
      <c r="I231" s="279"/>
      <c r="J231" s="280"/>
      <c r="K231" s="281">
        <f>ROUND(P231*H231,2)</f>
        <v>0</v>
      </c>
      <c r="L231" s="276" t="s">
        <v>1</v>
      </c>
      <c r="M231" s="282"/>
      <c r="N231" s="283" t="s">
        <v>1</v>
      </c>
      <c r="O231" s="229" t="s">
        <v>38</v>
      </c>
      <c r="P231" s="230">
        <f>I231+J231</f>
        <v>0</v>
      </c>
      <c r="Q231" s="230">
        <f>ROUND(I231*H231,2)</f>
        <v>0</v>
      </c>
      <c r="R231" s="230">
        <f>ROUND(J231*H231,2)</f>
        <v>0</v>
      </c>
      <c r="S231" s="91"/>
      <c r="T231" s="231">
        <f>S231*H231</f>
        <v>0</v>
      </c>
      <c r="U231" s="231">
        <v>0</v>
      </c>
      <c r="V231" s="231">
        <f>U231*H231</f>
        <v>0</v>
      </c>
      <c r="W231" s="231">
        <v>0</v>
      </c>
      <c r="X231" s="232">
        <f>W231*H231</f>
        <v>0</v>
      </c>
      <c r="Y231" s="38"/>
      <c r="Z231" s="38"/>
      <c r="AA231" s="38"/>
      <c r="AB231" s="38"/>
      <c r="AC231" s="38"/>
      <c r="AD231" s="38"/>
      <c r="AE231" s="38"/>
      <c r="AR231" s="233" t="s">
        <v>171</v>
      </c>
      <c r="AT231" s="233" t="s">
        <v>208</v>
      </c>
      <c r="AU231" s="233" t="s">
        <v>83</v>
      </c>
      <c r="AY231" s="17" t="s">
        <v>137</v>
      </c>
      <c r="BE231" s="234">
        <f>IF(O231="základní",K231,0)</f>
        <v>0</v>
      </c>
      <c r="BF231" s="234">
        <f>IF(O231="snížená",K231,0)</f>
        <v>0</v>
      </c>
      <c r="BG231" s="234">
        <f>IF(O231="zákl. přenesená",K231,0)</f>
        <v>0</v>
      </c>
      <c r="BH231" s="234">
        <f>IF(O231="sníž. přenesená",K231,0)</f>
        <v>0</v>
      </c>
      <c r="BI231" s="234">
        <f>IF(O231="nulová",K231,0)</f>
        <v>0</v>
      </c>
      <c r="BJ231" s="17" t="s">
        <v>83</v>
      </c>
      <c r="BK231" s="234">
        <f>ROUND(P231*H231,2)</f>
        <v>0</v>
      </c>
      <c r="BL231" s="17" t="s">
        <v>144</v>
      </c>
      <c r="BM231" s="233" t="s">
        <v>309</v>
      </c>
    </row>
    <row r="232" s="2" customFormat="1">
      <c r="A232" s="38"/>
      <c r="B232" s="39"/>
      <c r="C232" s="40"/>
      <c r="D232" s="235" t="s">
        <v>145</v>
      </c>
      <c r="E232" s="40"/>
      <c r="F232" s="236" t="s">
        <v>503</v>
      </c>
      <c r="G232" s="40"/>
      <c r="H232" s="40"/>
      <c r="I232" s="237"/>
      <c r="J232" s="237"/>
      <c r="K232" s="40"/>
      <c r="L232" s="40"/>
      <c r="M232" s="44"/>
      <c r="N232" s="238"/>
      <c r="O232" s="239"/>
      <c r="P232" s="91"/>
      <c r="Q232" s="91"/>
      <c r="R232" s="91"/>
      <c r="S232" s="91"/>
      <c r="T232" s="91"/>
      <c r="U232" s="91"/>
      <c r="V232" s="91"/>
      <c r="W232" s="91"/>
      <c r="X232" s="92"/>
      <c r="Y232" s="38"/>
      <c r="Z232" s="38"/>
      <c r="AA232" s="38"/>
      <c r="AB232" s="38"/>
      <c r="AC232" s="38"/>
      <c r="AD232" s="38"/>
      <c r="AE232" s="38"/>
      <c r="AT232" s="17" t="s">
        <v>145</v>
      </c>
      <c r="AU232" s="17" t="s">
        <v>83</v>
      </c>
    </row>
    <row r="233" s="14" customFormat="1">
      <c r="A233" s="14"/>
      <c r="B233" s="252"/>
      <c r="C233" s="253"/>
      <c r="D233" s="235" t="s">
        <v>149</v>
      </c>
      <c r="E233" s="254" t="s">
        <v>1</v>
      </c>
      <c r="F233" s="255" t="s">
        <v>504</v>
      </c>
      <c r="G233" s="253"/>
      <c r="H233" s="256">
        <v>6</v>
      </c>
      <c r="I233" s="257"/>
      <c r="J233" s="257"/>
      <c r="K233" s="253"/>
      <c r="L233" s="253"/>
      <c r="M233" s="258"/>
      <c r="N233" s="259"/>
      <c r="O233" s="260"/>
      <c r="P233" s="260"/>
      <c r="Q233" s="260"/>
      <c r="R233" s="260"/>
      <c r="S233" s="260"/>
      <c r="T233" s="260"/>
      <c r="U233" s="260"/>
      <c r="V233" s="260"/>
      <c r="W233" s="260"/>
      <c r="X233" s="261"/>
      <c r="Y233" s="14"/>
      <c r="Z233" s="14"/>
      <c r="AA233" s="14"/>
      <c r="AB233" s="14"/>
      <c r="AC233" s="14"/>
      <c r="AD233" s="14"/>
      <c r="AE233" s="14"/>
      <c r="AT233" s="262" t="s">
        <v>149</v>
      </c>
      <c r="AU233" s="262" t="s">
        <v>83</v>
      </c>
      <c r="AV233" s="14" t="s">
        <v>85</v>
      </c>
      <c r="AW233" s="14" t="s">
        <v>5</v>
      </c>
      <c r="AX233" s="14" t="s">
        <v>75</v>
      </c>
      <c r="AY233" s="262" t="s">
        <v>137</v>
      </c>
    </row>
    <row r="234" s="15" customFormat="1">
      <c r="A234" s="15"/>
      <c r="B234" s="263"/>
      <c r="C234" s="264"/>
      <c r="D234" s="235" t="s">
        <v>149</v>
      </c>
      <c r="E234" s="265" t="s">
        <v>1</v>
      </c>
      <c r="F234" s="266" t="s">
        <v>152</v>
      </c>
      <c r="G234" s="264"/>
      <c r="H234" s="267">
        <v>6</v>
      </c>
      <c r="I234" s="268"/>
      <c r="J234" s="268"/>
      <c r="K234" s="264"/>
      <c r="L234" s="264"/>
      <c r="M234" s="269"/>
      <c r="N234" s="270"/>
      <c r="O234" s="271"/>
      <c r="P234" s="271"/>
      <c r="Q234" s="271"/>
      <c r="R234" s="271"/>
      <c r="S234" s="271"/>
      <c r="T234" s="271"/>
      <c r="U234" s="271"/>
      <c r="V234" s="271"/>
      <c r="W234" s="271"/>
      <c r="X234" s="272"/>
      <c r="Y234" s="15"/>
      <c r="Z234" s="15"/>
      <c r="AA234" s="15"/>
      <c r="AB234" s="15"/>
      <c r="AC234" s="15"/>
      <c r="AD234" s="15"/>
      <c r="AE234" s="15"/>
      <c r="AT234" s="273" t="s">
        <v>149</v>
      </c>
      <c r="AU234" s="273" t="s">
        <v>83</v>
      </c>
      <c r="AV234" s="15" t="s">
        <v>144</v>
      </c>
      <c r="AW234" s="15" t="s">
        <v>5</v>
      </c>
      <c r="AX234" s="15" t="s">
        <v>83</v>
      </c>
      <c r="AY234" s="273" t="s">
        <v>137</v>
      </c>
    </row>
    <row r="235" s="2" customFormat="1" ht="24.15" customHeight="1">
      <c r="A235" s="38"/>
      <c r="B235" s="39"/>
      <c r="C235" s="274" t="s">
        <v>223</v>
      </c>
      <c r="D235" s="274" t="s">
        <v>208</v>
      </c>
      <c r="E235" s="275" t="s">
        <v>505</v>
      </c>
      <c r="F235" s="276" t="s">
        <v>506</v>
      </c>
      <c r="G235" s="277" t="s">
        <v>282</v>
      </c>
      <c r="H235" s="278">
        <v>2</v>
      </c>
      <c r="I235" s="279"/>
      <c r="J235" s="280"/>
      <c r="K235" s="281">
        <f>ROUND(P235*H235,2)</f>
        <v>0</v>
      </c>
      <c r="L235" s="276" t="s">
        <v>1</v>
      </c>
      <c r="M235" s="282"/>
      <c r="N235" s="283" t="s">
        <v>1</v>
      </c>
      <c r="O235" s="229" t="s">
        <v>38</v>
      </c>
      <c r="P235" s="230">
        <f>I235+J235</f>
        <v>0</v>
      </c>
      <c r="Q235" s="230">
        <f>ROUND(I235*H235,2)</f>
        <v>0</v>
      </c>
      <c r="R235" s="230">
        <f>ROUND(J235*H235,2)</f>
        <v>0</v>
      </c>
      <c r="S235" s="91"/>
      <c r="T235" s="231">
        <f>S235*H235</f>
        <v>0</v>
      </c>
      <c r="U235" s="231">
        <v>0</v>
      </c>
      <c r="V235" s="231">
        <f>U235*H235</f>
        <v>0</v>
      </c>
      <c r="W235" s="231">
        <v>0</v>
      </c>
      <c r="X235" s="232">
        <f>W235*H235</f>
        <v>0</v>
      </c>
      <c r="Y235" s="38"/>
      <c r="Z235" s="38"/>
      <c r="AA235" s="38"/>
      <c r="AB235" s="38"/>
      <c r="AC235" s="38"/>
      <c r="AD235" s="38"/>
      <c r="AE235" s="38"/>
      <c r="AR235" s="233" t="s">
        <v>171</v>
      </c>
      <c r="AT235" s="233" t="s">
        <v>208</v>
      </c>
      <c r="AU235" s="233" t="s">
        <v>83</v>
      </c>
      <c r="AY235" s="17" t="s">
        <v>137</v>
      </c>
      <c r="BE235" s="234">
        <f>IF(O235="základní",K235,0)</f>
        <v>0</v>
      </c>
      <c r="BF235" s="234">
        <f>IF(O235="snížená",K235,0)</f>
        <v>0</v>
      </c>
      <c r="BG235" s="234">
        <f>IF(O235="zákl. přenesená",K235,0)</f>
        <v>0</v>
      </c>
      <c r="BH235" s="234">
        <f>IF(O235="sníž. přenesená",K235,0)</f>
        <v>0</v>
      </c>
      <c r="BI235" s="234">
        <f>IF(O235="nulová",K235,0)</f>
        <v>0</v>
      </c>
      <c r="BJ235" s="17" t="s">
        <v>83</v>
      </c>
      <c r="BK235" s="234">
        <f>ROUND(P235*H235,2)</f>
        <v>0</v>
      </c>
      <c r="BL235" s="17" t="s">
        <v>144</v>
      </c>
      <c r="BM235" s="233" t="s">
        <v>314</v>
      </c>
    </row>
    <row r="236" s="2" customFormat="1">
      <c r="A236" s="38"/>
      <c r="B236" s="39"/>
      <c r="C236" s="40"/>
      <c r="D236" s="235" t="s">
        <v>145</v>
      </c>
      <c r="E236" s="40"/>
      <c r="F236" s="236" t="s">
        <v>506</v>
      </c>
      <c r="G236" s="40"/>
      <c r="H236" s="40"/>
      <c r="I236" s="237"/>
      <c r="J236" s="237"/>
      <c r="K236" s="40"/>
      <c r="L236" s="40"/>
      <c r="M236" s="44"/>
      <c r="N236" s="238"/>
      <c r="O236" s="239"/>
      <c r="P236" s="91"/>
      <c r="Q236" s="91"/>
      <c r="R236" s="91"/>
      <c r="S236" s="91"/>
      <c r="T236" s="91"/>
      <c r="U236" s="91"/>
      <c r="V236" s="91"/>
      <c r="W236" s="91"/>
      <c r="X236" s="92"/>
      <c r="Y236" s="38"/>
      <c r="Z236" s="38"/>
      <c r="AA236" s="38"/>
      <c r="AB236" s="38"/>
      <c r="AC236" s="38"/>
      <c r="AD236" s="38"/>
      <c r="AE236" s="38"/>
      <c r="AT236" s="17" t="s">
        <v>145</v>
      </c>
      <c r="AU236" s="17" t="s">
        <v>83</v>
      </c>
    </row>
    <row r="237" s="14" customFormat="1">
      <c r="A237" s="14"/>
      <c r="B237" s="252"/>
      <c r="C237" s="253"/>
      <c r="D237" s="235" t="s">
        <v>149</v>
      </c>
      <c r="E237" s="254" t="s">
        <v>1</v>
      </c>
      <c r="F237" s="255" t="s">
        <v>507</v>
      </c>
      <c r="G237" s="253"/>
      <c r="H237" s="256">
        <v>2</v>
      </c>
      <c r="I237" s="257"/>
      <c r="J237" s="257"/>
      <c r="K237" s="253"/>
      <c r="L237" s="253"/>
      <c r="M237" s="258"/>
      <c r="N237" s="259"/>
      <c r="O237" s="260"/>
      <c r="P237" s="260"/>
      <c r="Q237" s="260"/>
      <c r="R237" s="260"/>
      <c r="S237" s="260"/>
      <c r="T237" s="260"/>
      <c r="U237" s="260"/>
      <c r="V237" s="260"/>
      <c r="W237" s="260"/>
      <c r="X237" s="261"/>
      <c r="Y237" s="14"/>
      <c r="Z237" s="14"/>
      <c r="AA237" s="14"/>
      <c r="AB237" s="14"/>
      <c r="AC237" s="14"/>
      <c r="AD237" s="14"/>
      <c r="AE237" s="14"/>
      <c r="AT237" s="262" t="s">
        <v>149</v>
      </c>
      <c r="AU237" s="262" t="s">
        <v>83</v>
      </c>
      <c r="AV237" s="14" t="s">
        <v>85</v>
      </c>
      <c r="AW237" s="14" t="s">
        <v>5</v>
      </c>
      <c r="AX237" s="14" t="s">
        <v>75</v>
      </c>
      <c r="AY237" s="262" t="s">
        <v>137</v>
      </c>
    </row>
    <row r="238" s="15" customFormat="1">
      <c r="A238" s="15"/>
      <c r="B238" s="263"/>
      <c r="C238" s="264"/>
      <c r="D238" s="235" t="s">
        <v>149</v>
      </c>
      <c r="E238" s="265" t="s">
        <v>1</v>
      </c>
      <c r="F238" s="266" t="s">
        <v>152</v>
      </c>
      <c r="G238" s="264"/>
      <c r="H238" s="267">
        <v>2</v>
      </c>
      <c r="I238" s="268"/>
      <c r="J238" s="268"/>
      <c r="K238" s="264"/>
      <c r="L238" s="264"/>
      <c r="M238" s="269"/>
      <c r="N238" s="270"/>
      <c r="O238" s="271"/>
      <c r="P238" s="271"/>
      <c r="Q238" s="271"/>
      <c r="R238" s="271"/>
      <c r="S238" s="271"/>
      <c r="T238" s="271"/>
      <c r="U238" s="271"/>
      <c r="V238" s="271"/>
      <c r="W238" s="271"/>
      <c r="X238" s="272"/>
      <c r="Y238" s="15"/>
      <c r="Z238" s="15"/>
      <c r="AA238" s="15"/>
      <c r="AB238" s="15"/>
      <c r="AC238" s="15"/>
      <c r="AD238" s="15"/>
      <c r="AE238" s="15"/>
      <c r="AT238" s="273" t="s">
        <v>149</v>
      </c>
      <c r="AU238" s="273" t="s">
        <v>83</v>
      </c>
      <c r="AV238" s="15" t="s">
        <v>144</v>
      </c>
      <c r="AW238" s="15" t="s">
        <v>5</v>
      </c>
      <c r="AX238" s="15" t="s">
        <v>83</v>
      </c>
      <c r="AY238" s="273" t="s">
        <v>137</v>
      </c>
    </row>
    <row r="239" s="2" customFormat="1" ht="24.15" customHeight="1">
      <c r="A239" s="38"/>
      <c r="B239" s="39"/>
      <c r="C239" s="274" t="s">
        <v>243</v>
      </c>
      <c r="D239" s="274" t="s">
        <v>208</v>
      </c>
      <c r="E239" s="275" t="s">
        <v>508</v>
      </c>
      <c r="F239" s="276" t="s">
        <v>509</v>
      </c>
      <c r="G239" s="277" t="s">
        <v>282</v>
      </c>
      <c r="H239" s="278">
        <v>3</v>
      </c>
      <c r="I239" s="279"/>
      <c r="J239" s="280"/>
      <c r="K239" s="281">
        <f>ROUND(P239*H239,2)</f>
        <v>0</v>
      </c>
      <c r="L239" s="276" t="s">
        <v>1</v>
      </c>
      <c r="M239" s="282"/>
      <c r="N239" s="283" t="s">
        <v>1</v>
      </c>
      <c r="O239" s="229" t="s">
        <v>38</v>
      </c>
      <c r="P239" s="230">
        <f>I239+J239</f>
        <v>0</v>
      </c>
      <c r="Q239" s="230">
        <f>ROUND(I239*H239,2)</f>
        <v>0</v>
      </c>
      <c r="R239" s="230">
        <f>ROUND(J239*H239,2)</f>
        <v>0</v>
      </c>
      <c r="S239" s="91"/>
      <c r="T239" s="231">
        <f>S239*H239</f>
        <v>0</v>
      </c>
      <c r="U239" s="231">
        <v>0</v>
      </c>
      <c r="V239" s="231">
        <f>U239*H239</f>
        <v>0</v>
      </c>
      <c r="W239" s="231">
        <v>0</v>
      </c>
      <c r="X239" s="232">
        <f>W239*H239</f>
        <v>0</v>
      </c>
      <c r="Y239" s="38"/>
      <c r="Z239" s="38"/>
      <c r="AA239" s="38"/>
      <c r="AB239" s="38"/>
      <c r="AC239" s="38"/>
      <c r="AD239" s="38"/>
      <c r="AE239" s="38"/>
      <c r="AR239" s="233" t="s">
        <v>171</v>
      </c>
      <c r="AT239" s="233" t="s">
        <v>208</v>
      </c>
      <c r="AU239" s="233" t="s">
        <v>83</v>
      </c>
      <c r="AY239" s="17" t="s">
        <v>137</v>
      </c>
      <c r="BE239" s="234">
        <f>IF(O239="základní",K239,0)</f>
        <v>0</v>
      </c>
      <c r="BF239" s="234">
        <f>IF(O239="snížená",K239,0)</f>
        <v>0</v>
      </c>
      <c r="BG239" s="234">
        <f>IF(O239="zákl. přenesená",K239,0)</f>
        <v>0</v>
      </c>
      <c r="BH239" s="234">
        <f>IF(O239="sníž. přenesená",K239,0)</f>
        <v>0</v>
      </c>
      <c r="BI239" s="234">
        <f>IF(O239="nulová",K239,0)</f>
        <v>0</v>
      </c>
      <c r="BJ239" s="17" t="s">
        <v>83</v>
      </c>
      <c r="BK239" s="234">
        <f>ROUND(P239*H239,2)</f>
        <v>0</v>
      </c>
      <c r="BL239" s="17" t="s">
        <v>144</v>
      </c>
      <c r="BM239" s="233" t="s">
        <v>510</v>
      </c>
    </row>
    <row r="240" s="2" customFormat="1">
      <c r="A240" s="38"/>
      <c r="B240" s="39"/>
      <c r="C240" s="40"/>
      <c r="D240" s="235" t="s">
        <v>145</v>
      </c>
      <c r="E240" s="40"/>
      <c r="F240" s="236" t="s">
        <v>509</v>
      </c>
      <c r="G240" s="40"/>
      <c r="H240" s="40"/>
      <c r="I240" s="237"/>
      <c r="J240" s="237"/>
      <c r="K240" s="40"/>
      <c r="L240" s="40"/>
      <c r="M240" s="44"/>
      <c r="N240" s="238"/>
      <c r="O240" s="239"/>
      <c r="P240" s="91"/>
      <c r="Q240" s="91"/>
      <c r="R240" s="91"/>
      <c r="S240" s="91"/>
      <c r="T240" s="91"/>
      <c r="U240" s="91"/>
      <c r="V240" s="91"/>
      <c r="W240" s="91"/>
      <c r="X240" s="92"/>
      <c r="Y240" s="38"/>
      <c r="Z240" s="38"/>
      <c r="AA240" s="38"/>
      <c r="AB240" s="38"/>
      <c r="AC240" s="38"/>
      <c r="AD240" s="38"/>
      <c r="AE240" s="38"/>
      <c r="AT240" s="17" t="s">
        <v>145</v>
      </c>
      <c r="AU240" s="17" t="s">
        <v>83</v>
      </c>
    </row>
    <row r="241" s="2" customFormat="1" ht="24.15" customHeight="1">
      <c r="A241" s="38"/>
      <c r="B241" s="39"/>
      <c r="C241" s="274" t="s">
        <v>231</v>
      </c>
      <c r="D241" s="274" t="s">
        <v>208</v>
      </c>
      <c r="E241" s="275" t="s">
        <v>511</v>
      </c>
      <c r="F241" s="276" t="s">
        <v>512</v>
      </c>
      <c r="G241" s="277" t="s">
        <v>282</v>
      </c>
      <c r="H241" s="278">
        <v>1</v>
      </c>
      <c r="I241" s="279"/>
      <c r="J241" s="280"/>
      <c r="K241" s="281">
        <f>ROUND(P241*H241,2)</f>
        <v>0</v>
      </c>
      <c r="L241" s="276" t="s">
        <v>1</v>
      </c>
      <c r="M241" s="282"/>
      <c r="N241" s="283" t="s">
        <v>1</v>
      </c>
      <c r="O241" s="229" t="s">
        <v>38</v>
      </c>
      <c r="P241" s="230">
        <f>I241+J241</f>
        <v>0</v>
      </c>
      <c r="Q241" s="230">
        <f>ROUND(I241*H241,2)</f>
        <v>0</v>
      </c>
      <c r="R241" s="230">
        <f>ROUND(J241*H241,2)</f>
        <v>0</v>
      </c>
      <c r="S241" s="91"/>
      <c r="T241" s="231">
        <f>S241*H241</f>
        <v>0</v>
      </c>
      <c r="U241" s="231">
        <v>0</v>
      </c>
      <c r="V241" s="231">
        <f>U241*H241</f>
        <v>0</v>
      </c>
      <c r="W241" s="231">
        <v>0</v>
      </c>
      <c r="X241" s="232">
        <f>W241*H241</f>
        <v>0</v>
      </c>
      <c r="Y241" s="38"/>
      <c r="Z241" s="38"/>
      <c r="AA241" s="38"/>
      <c r="AB241" s="38"/>
      <c r="AC241" s="38"/>
      <c r="AD241" s="38"/>
      <c r="AE241" s="38"/>
      <c r="AR241" s="233" t="s">
        <v>171</v>
      </c>
      <c r="AT241" s="233" t="s">
        <v>208</v>
      </c>
      <c r="AU241" s="233" t="s">
        <v>83</v>
      </c>
      <c r="AY241" s="17" t="s">
        <v>137</v>
      </c>
      <c r="BE241" s="234">
        <f>IF(O241="základní",K241,0)</f>
        <v>0</v>
      </c>
      <c r="BF241" s="234">
        <f>IF(O241="snížená",K241,0)</f>
        <v>0</v>
      </c>
      <c r="BG241" s="234">
        <f>IF(O241="zákl. přenesená",K241,0)</f>
        <v>0</v>
      </c>
      <c r="BH241" s="234">
        <f>IF(O241="sníž. přenesená",K241,0)</f>
        <v>0</v>
      </c>
      <c r="BI241" s="234">
        <f>IF(O241="nulová",K241,0)</f>
        <v>0</v>
      </c>
      <c r="BJ241" s="17" t="s">
        <v>83</v>
      </c>
      <c r="BK241" s="234">
        <f>ROUND(P241*H241,2)</f>
        <v>0</v>
      </c>
      <c r="BL241" s="17" t="s">
        <v>144</v>
      </c>
      <c r="BM241" s="233" t="s">
        <v>513</v>
      </c>
    </row>
    <row r="242" s="2" customFormat="1">
      <c r="A242" s="38"/>
      <c r="B242" s="39"/>
      <c r="C242" s="40"/>
      <c r="D242" s="235" t="s">
        <v>145</v>
      </c>
      <c r="E242" s="40"/>
      <c r="F242" s="236" t="s">
        <v>512</v>
      </c>
      <c r="G242" s="40"/>
      <c r="H242" s="40"/>
      <c r="I242" s="237"/>
      <c r="J242" s="237"/>
      <c r="K242" s="40"/>
      <c r="L242" s="40"/>
      <c r="M242" s="44"/>
      <c r="N242" s="238"/>
      <c r="O242" s="239"/>
      <c r="P242" s="91"/>
      <c r="Q242" s="91"/>
      <c r="R242" s="91"/>
      <c r="S242" s="91"/>
      <c r="T242" s="91"/>
      <c r="U242" s="91"/>
      <c r="V242" s="91"/>
      <c r="W242" s="91"/>
      <c r="X242" s="92"/>
      <c r="Y242" s="38"/>
      <c r="Z242" s="38"/>
      <c r="AA242" s="38"/>
      <c r="AB242" s="38"/>
      <c r="AC242" s="38"/>
      <c r="AD242" s="38"/>
      <c r="AE242" s="38"/>
      <c r="AT242" s="17" t="s">
        <v>145</v>
      </c>
      <c r="AU242" s="17" t="s">
        <v>83</v>
      </c>
    </row>
    <row r="243" s="2" customFormat="1" ht="24.15" customHeight="1">
      <c r="A243" s="38"/>
      <c r="B243" s="39"/>
      <c r="C243" s="274" t="s">
        <v>501</v>
      </c>
      <c r="D243" s="274" t="s">
        <v>208</v>
      </c>
      <c r="E243" s="275" t="s">
        <v>514</v>
      </c>
      <c r="F243" s="276" t="s">
        <v>515</v>
      </c>
      <c r="G243" s="277" t="s">
        <v>282</v>
      </c>
      <c r="H243" s="278">
        <v>3</v>
      </c>
      <c r="I243" s="279"/>
      <c r="J243" s="280"/>
      <c r="K243" s="281">
        <f>ROUND(P243*H243,2)</f>
        <v>0</v>
      </c>
      <c r="L243" s="276" t="s">
        <v>1</v>
      </c>
      <c r="M243" s="282"/>
      <c r="N243" s="283" t="s">
        <v>1</v>
      </c>
      <c r="O243" s="229" t="s">
        <v>38</v>
      </c>
      <c r="P243" s="230">
        <f>I243+J243</f>
        <v>0</v>
      </c>
      <c r="Q243" s="230">
        <f>ROUND(I243*H243,2)</f>
        <v>0</v>
      </c>
      <c r="R243" s="230">
        <f>ROUND(J243*H243,2)</f>
        <v>0</v>
      </c>
      <c r="S243" s="91"/>
      <c r="T243" s="231">
        <f>S243*H243</f>
        <v>0</v>
      </c>
      <c r="U243" s="231">
        <v>0</v>
      </c>
      <c r="V243" s="231">
        <f>U243*H243</f>
        <v>0</v>
      </c>
      <c r="W243" s="231">
        <v>0</v>
      </c>
      <c r="X243" s="232">
        <f>W243*H243</f>
        <v>0</v>
      </c>
      <c r="Y243" s="38"/>
      <c r="Z243" s="38"/>
      <c r="AA243" s="38"/>
      <c r="AB243" s="38"/>
      <c r="AC243" s="38"/>
      <c r="AD243" s="38"/>
      <c r="AE243" s="38"/>
      <c r="AR243" s="233" t="s">
        <v>171</v>
      </c>
      <c r="AT243" s="233" t="s">
        <v>208</v>
      </c>
      <c r="AU243" s="233" t="s">
        <v>83</v>
      </c>
      <c r="AY243" s="17" t="s">
        <v>137</v>
      </c>
      <c r="BE243" s="234">
        <f>IF(O243="základní",K243,0)</f>
        <v>0</v>
      </c>
      <c r="BF243" s="234">
        <f>IF(O243="snížená",K243,0)</f>
        <v>0</v>
      </c>
      <c r="BG243" s="234">
        <f>IF(O243="zákl. přenesená",K243,0)</f>
        <v>0</v>
      </c>
      <c r="BH243" s="234">
        <f>IF(O243="sníž. přenesená",K243,0)</f>
        <v>0</v>
      </c>
      <c r="BI243" s="234">
        <f>IF(O243="nulová",K243,0)</f>
        <v>0</v>
      </c>
      <c r="BJ243" s="17" t="s">
        <v>83</v>
      </c>
      <c r="BK243" s="234">
        <f>ROUND(P243*H243,2)</f>
        <v>0</v>
      </c>
      <c r="BL243" s="17" t="s">
        <v>144</v>
      </c>
      <c r="BM243" s="233" t="s">
        <v>516</v>
      </c>
    </row>
    <row r="244" s="2" customFormat="1">
      <c r="A244" s="38"/>
      <c r="B244" s="39"/>
      <c r="C244" s="40"/>
      <c r="D244" s="235" t="s">
        <v>145</v>
      </c>
      <c r="E244" s="40"/>
      <c r="F244" s="236" t="s">
        <v>515</v>
      </c>
      <c r="G244" s="40"/>
      <c r="H244" s="40"/>
      <c r="I244" s="237"/>
      <c r="J244" s="237"/>
      <c r="K244" s="40"/>
      <c r="L244" s="40"/>
      <c r="M244" s="44"/>
      <c r="N244" s="238"/>
      <c r="O244" s="239"/>
      <c r="P244" s="91"/>
      <c r="Q244" s="91"/>
      <c r="R244" s="91"/>
      <c r="S244" s="91"/>
      <c r="T244" s="91"/>
      <c r="U244" s="91"/>
      <c r="V244" s="91"/>
      <c r="W244" s="91"/>
      <c r="X244" s="92"/>
      <c r="Y244" s="38"/>
      <c r="Z244" s="38"/>
      <c r="AA244" s="38"/>
      <c r="AB244" s="38"/>
      <c r="AC244" s="38"/>
      <c r="AD244" s="38"/>
      <c r="AE244" s="38"/>
      <c r="AT244" s="17" t="s">
        <v>145</v>
      </c>
      <c r="AU244" s="17" t="s">
        <v>83</v>
      </c>
    </row>
    <row r="245" s="2" customFormat="1" ht="24.15" customHeight="1">
      <c r="A245" s="38"/>
      <c r="B245" s="39"/>
      <c r="C245" s="274" t="s">
        <v>237</v>
      </c>
      <c r="D245" s="274" t="s">
        <v>208</v>
      </c>
      <c r="E245" s="275" t="s">
        <v>517</v>
      </c>
      <c r="F245" s="276" t="s">
        <v>518</v>
      </c>
      <c r="G245" s="277" t="s">
        <v>282</v>
      </c>
      <c r="H245" s="278">
        <v>3</v>
      </c>
      <c r="I245" s="279"/>
      <c r="J245" s="280"/>
      <c r="K245" s="281">
        <f>ROUND(P245*H245,2)</f>
        <v>0</v>
      </c>
      <c r="L245" s="276" t="s">
        <v>1</v>
      </c>
      <c r="M245" s="282"/>
      <c r="N245" s="283" t="s">
        <v>1</v>
      </c>
      <c r="O245" s="229" t="s">
        <v>38</v>
      </c>
      <c r="P245" s="230">
        <f>I245+J245</f>
        <v>0</v>
      </c>
      <c r="Q245" s="230">
        <f>ROUND(I245*H245,2)</f>
        <v>0</v>
      </c>
      <c r="R245" s="230">
        <f>ROUND(J245*H245,2)</f>
        <v>0</v>
      </c>
      <c r="S245" s="91"/>
      <c r="T245" s="231">
        <f>S245*H245</f>
        <v>0</v>
      </c>
      <c r="U245" s="231">
        <v>0</v>
      </c>
      <c r="V245" s="231">
        <f>U245*H245</f>
        <v>0</v>
      </c>
      <c r="W245" s="231">
        <v>0</v>
      </c>
      <c r="X245" s="232">
        <f>W245*H245</f>
        <v>0</v>
      </c>
      <c r="Y245" s="38"/>
      <c r="Z245" s="38"/>
      <c r="AA245" s="38"/>
      <c r="AB245" s="38"/>
      <c r="AC245" s="38"/>
      <c r="AD245" s="38"/>
      <c r="AE245" s="38"/>
      <c r="AR245" s="233" t="s">
        <v>171</v>
      </c>
      <c r="AT245" s="233" t="s">
        <v>208</v>
      </c>
      <c r="AU245" s="233" t="s">
        <v>83</v>
      </c>
      <c r="AY245" s="17" t="s">
        <v>137</v>
      </c>
      <c r="BE245" s="234">
        <f>IF(O245="základní",K245,0)</f>
        <v>0</v>
      </c>
      <c r="BF245" s="234">
        <f>IF(O245="snížená",K245,0)</f>
        <v>0</v>
      </c>
      <c r="BG245" s="234">
        <f>IF(O245="zákl. přenesená",K245,0)</f>
        <v>0</v>
      </c>
      <c r="BH245" s="234">
        <f>IF(O245="sníž. přenesená",K245,0)</f>
        <v>0</v>
      </c>
      <c r="BI245" s="234">
        <f>IF(O245="nulová",K245,0)</f>
        <v>0</v>
      </c>
      <c r="BJ245" s="17" t="s">
        <v>83</v>
      </c>
      <c r="BK245" s="234">
        <f>ROUND(P245*H245,2)</f>
        <v>0</v>
      </c>
      <c r="BL245" s="17" t="s">
        <v>144</v>
      </c>
      <c r="BM245" s="233" t="s">
        <v>519</v>
      </c>
    </row>
    <row r="246" s="2" customFormat="1">
      <c r="A246" s="38"/>
      <c r="B246" s="39"/>
      <c r="C246" s="40"/>
      <c r="D246" s="235" t="s">
        <v>145</v>
      </c>
      <c r="E246" s="40"/>
      <c r="F246" s="236" t="s">
        <v>518</v>
      </c>
      <c r="G246" s="40"/>
      <c r="H246" s="40"/>
      <c r="I246" s="237"/>
      <c r="J246" s="237"/>
      <c r="K246" s="40"/>
      <c r="L246" s="40"/>
      <c r="M246" s="44"/>
      <c r="N246" s="238"/>
      <c r="O246" s="239"/>
      <c r="P246" s="91"/>
      <c r="Q246" s="91"/>
      <c r="R246" s="91"/>
      <c r="S246" s="91"/>
      <c r="T246" s="91"/>
      <c r="U246" s="91"/>
      <c r="V246" s="91"/>
      <c r="W246" s="91"/>
      <c r="X246" s="92"/>
      <c r="Y246" s="38"/>
      <c r="Z246" s="38"/>
      <c r="AA246" s="38"/>
      <c r="AB246" s="38"/>
      <c r="AC246" s="38"/>
      <c r="AD246" s="38"/>
      <c r="AE246" s="38"/>
      <c r="AT246" s="17" t="s">
        <v>145</v>
      </c>
      <c r="AU246" s="17" t="s">
        <v>83</v>
      </c>
    </row>
    <row r="247" s="2" customFormat="1" ht="24.15" customHeight="1">
      <c r="A247" s="38"/>
      <c r="B247" s="39"/>
      <c r="C247" s="274" t="s">
        <v>520</v>
      </c>
      <c r="D247" s="274" t="s">
        <v>208</v>
      </c>
      <c r="E247" s="275" t="s">
        <v>521</v>
      </c>
      <c r="F247" s="276" t="s">
        <v>522</v>
      </c>
      <c r="G247" s="277" t="s">
        <v>282</v>
      </c>
      <c r="H247" s="278">
        <v>6</v>
      </c>
      <c r="I247" s="279"/>
      <c r="J247" s="280"/>
      <c r="K247" s="281">
        <f>ROUND(P247*H247,2)</f>
        <v>0</v>
      </c>
      <c r="L247" s="276" t="s">
        <v>1</v>
      </c>
      <c r="M247" s="282"/>
      <c r="N247" s="283" t="s">
        <v>1</v>
      </c>
      <c r="O247" s="229" t="s">
        <v>38</v>
      </c>
      <c r="P247" s="230">
        <f>I247+J247</f>
        <v>0</v>
      </c>
      <c r="Q247" s="230">
        <f>ROUND(I247*H247,2)</f>
        <v>0</v>
      </c>
      <c r="R247" s="230">
        <f>ROUND(J247*H247,2)</f>
        <v>0</v>
      </c>
      <c r="S247" s="91"/>
      <c r="T247" s="231">
        <f>S247*H247</f>
        <v>0</v>
      </c>
      <c r="U247" s="231">
        <v>0</v>
      </c>
      <c r="V247" s="231">
        <f>U247*H247</f>
        <v>0</v>
      </c>
      <c r="W247" s="231">
        <v>0</v>
      </c>
      <c r="X247" s="232">
        <f>W247*H247</f>
        <v>0</v>
      </c>
      <c r="Y247" s="38"/>
      <c r="Z247" s="38"/>
      <c r="AA247" s="38"/>
      <c r="AB247" s="38"/>
      <c r="AC247" s="38"/>
      <c r="AD247" s="38"/>
      <c r="AE247" s="38"/>
      <c r="AR247" s="233" t="s">
        <v>171</v>
      </c>
      <c r="AT247" s="233" t="s">
        <v>208</v>
      </c>
      <c r="AU247" s="233" t="s">
        <v>83</v>
      </c>
      <c r="AY247" s="17" t="s">
        <v>137</v>
      </c>
      <c r="BE247" s="234">
        <f>IF(O247="základní",K247,0)</f>
        <v>0</v>
      </c>
      <c r="BF247" s="234">
        <f>IF(O247="snížená",K247,0)</f>
        <v>0</v>
      </c>
      <c r="BG247" s="234">
        <f>IF(O247="zákl. přenesená",K247,0)</f>
        <v>0</v>
      </c>
      <c r="BH247" s="234">
        <f>IF(O247="sníž. přenesená",K247,0)</f>
        <v>0</v>
      </c>
      <c r="BI247" s="234">
        <f>IF(O247="nulová",K247,0)</f>
        <v>0</v>
      </c>
      <c r="BJ247" s="17" t="s">
        <v>83</v>
      </c>
      <c r="BK247" s="234">
        <f>ROUND(P247*H247,2)</f>
        <v>0</v>
      </c>
      <c r="BL247" s="17" t="s">
        <v>144</v>
      </c>
      <c r="BM247" s="233" t="s">
        <v>523</v>
      </c>
    </row>
    <row r="248" s="2" customFormat="1">
      <c r="A248" s="38"/>
      <c r="B248" s="39"/>
      <c r="C248" s="40"/>
      <c r="D248" s="235" t="s">
        <v>145</v>
      </c>
      <c r="E248" s="40"/>
      <c r="F248" s="236" t="s">
        <v>522</v>
      </c>
      <c r="G248" s="40"/>
      <c r="H248" s="40"/>
      <c r="I248" s="237"/>
      <c r="J248" s="237"/>
      <c r="K248" s="40"/>
      <c r="L248" s="40"/>
      <c r="M248" s="44"/>
      <c r="N248" s="238"/>
      <c r="O248" s="239"/>
      <c r="P248" s="91"/>
      <c r="Q248" s="91"/>
      <c r="R248" s="91"/>
      <c r="S248" s="91"/>
      <c r="T248" s="91"/>
      <c r="U248" s="91"/>
      <c r="V248" s="91"/>
      <c r="W248" s="91"/>
      <c r="X248" s="92"/>
      <c r="Y248" s="38"/>
      <c r="Z248" s="38"/>
      <c r="AA248" s="38"/>
      <c r="AB248" s="38"/>
      <c r="AC248" s="38"/>
      <c r="AD248" s="38"/>
      <c r="AE248" s="38"/>
      <c r="AT248" s="17" t="s">
        <v>145</v>
      </c>
      <c r="AU248" s="17" t="s">
        <v>83</v>
      </c>
    </row>
    <row r="249" s="2" customFormat="1" ht="24.15" customHeight="1">
      <c r="A249" s="38"/>
      <c r="B249" s="39"/>
      <c r="C249" s="274" t="s">
        <v>247</v>
      </c>
      <c r="D249" s="274" t="s">
        <v>208</v>
      </c>
      <c r="E249" s="275" t="s">
        <v>524</v>
      </c>
      <c r="F249" s="276" t="s">
        <v>525</v>
      </c>
      <c r="G249" s="277" t="s">
        <v>282</v>
      </c>
      <c r="H249" s="278">
        <v>3</v>
      </c>
      <c r="I249" s="279"/>
      <c r="J249" s="280"/>
      <c r="K249" s="281">
        <f>ROUND(P249*H249,2)</f>
        <v>0</v>
      </c>
      <c r="L249" s="276" t="s">
        <v>1</v>
      </c>
      <c r="M249" s="282"/>
      <c r="N249" s="283" t="s">
        <v>1</v>
      </c>
      <c r="O249" s="229" t="s">
        <v>38</v>
      </c>
      <c r="P249" s="230">
        <f>I249+J249</f>
        <v>0</v>
      </c>
      <c r="Q249" s="230">
        <f>ROUND(I249*H249,2)</f>
        <v>0</v>
      </c>
      <c r="R249" s="230">
        <f>ROUND(J249*H249,2)</f>
        <v>0</v>
      </c>
      <c r="S249" s="91"/>
      <c r="T249" s="231">
        <f>S249*H249</f>
        <v>0</v>
      </c>
      <c r="U249" s="231">
        <v>0</v>
      </c>
      <c r="V249" s="231">
        <f>U249*H249</f>
        <v>0</v>
      </c>
      <c r="W249" s="231">
        <v>0</v>
      </c>
      <c r="X249" s="232">
        <f>W249*H249</f>
        <v>0</v>
      </c>
      <c r="Y249" s="38"/>
      <c r="Z249" s="38"/>
      <c r="AA249" s="38"/>
      <c r="AB249" s="38"/>
      <c r="AC249" s="38"/>
      <c r="AD249" s="38"/>
      <c r="AE249" s="38"/>
      <c r="AR249" s="233" t="s">
        <v>171</v>
      </c>
      <c r="AT249" s="233" t="s">
        <v>208</v>
      </c>
      <c r="AU249" s="233" t="s">
        <v>83</v>
      </c>
      <c r="AY249" s="17" t="s">
        <v>137</v>
      </c>
      <c r="BE249" s="234">
        <f>IF(O249="základní",K249,0)</f>
        <v>0</v>
      </c>
      <c r="BF249" s="234">
        <f>IF(O249="snížená",K249,0)</f>
        <v>0</v>
      </c>
      <c r="BG249" s="234">
        <f>IF(O249="zákl. přenesená",K249,0)</f>
        <v>0</v>
      </c>
      <c r="BH249" s="234">
        <f>IF(O249="sníž. přenesená",K249,0)</f>
        <v>0</v>
      </c>
      <c r="BI249" s="234">
        <f>IF(O249="nulová",K249,0)</f>
        <v>0</v>
      </c>
      <c r="BJ249" s="17" t="s">
        <v>83</v>
      </c>
      <c r="BK249" s="234">
        <f>ROUND(P249*H249,2)</f>
        <v>0</v>
      </c>
      <c r="BL249" s="17" t="s">
        <v>144</v>
      </c>
      <c r="BM249" s="233" t="s">
        <v>526</v>
      </c>
    </row>
    <row r="250" s="2" customFormat="1">
      <c r="A250" s="38"/>
      <c r="B250" s="39"/>
      <c r="C250" s="40"/>
      <c r="D250" s="235" t="s">
        <v>145</v>
      </c>
      <c r="E250" s="40"/>
      <c r="F250" s="236" t="s">
        <v>525</v>
      </c>
      <c r="G250" s="40"/>
      <c r="H250" s="40"/>
      <c r="I250" s="237"/>
      <c r="J250" s="237"/>
      <c r="K250" s="40"/>
      <c r="L250" s="40"/>
      <c r="M250" s="44"/>
      <c r="N250" s="238"/>
      <c r="O250" s="239"/>
      <c r="P250" s="91"/>
      <c r="Q250" s="91"/>
      <c r="R250" s="91"/>
      <c r="S250" s="91"/>
      <c r="T250" s="91"/>
      <c r="U250" s="91"/>
      <c r="V250" s="91"/>
      <c r="W250" s="91"/>
      <c r="X250" s="92"/>
      <c r="Y250" s="38"/>
      <c r="Z250" s="38"/>
      <c r="AA250" s="38"/>
      <c r="AB250" s="38"/>
      <c r="AC250" s="38"/>
      <c r="AD250" s="38"/>
      <c r="AE250" s="38"/>
      <c r="AT250" s="17" t="s">
        <v>145</v>
      </c>
      <c r="AU250" s="17" t="s">
        <v>83</v>
      </c>
    </row>
    <row r="251" s="2" customFormat="1" ht="24.15" customHeight="1">
      <c r="A251" s="38"/>
      <c r="B251" s="39"/>
      <c r="C251" s="221" t="s">
        <v>527</v>
      </c>
      <c r="D251" s="221" t="s">
        <v>139</v>
      </c>
      <c r="E251" s="222" t="s">
        <v>528</v>
      </c>
      <c r="F251" s="223" t="s">
        <v>529</v>
      </c>
      <c r="G251" s="224" t="s">
        <v>282</v>
      </c>
      <c r="H251" s="225">
        <v>27</v>
      </c>
      <c r="I251" s="226"/>
      <c r="J251" s="226"/>
      <c r="K251" s="227">
        <f>ROUND(P251*H251,2)</f>
        <v>0</v>
      </c>
      <c r="L251" s="223" t="s">
        <v>143</v>
      </c>
      <c r="M251" s="44"/>
      <c r="N251" s="228" t="s">
        <v>1</v>
      </c>
      <c r="O251" s="229" t="s">
        <v>38</v>
      </c>
      <c r="P251" s="230">
        <f>I251+J251</f>
        <v>0</v>
      </c>
      <c r="Q251" s="230">
        <f>ROUND(I251*H251,2)</f>
        <v>0</v>
      </c>
      <c r="R251" s="230">
        <f>ROUND(J251*H251,2)</f>
        <v>0</v>
      </c>
      <c r="S251" s="91"/>
      <c r="T251" s="231">
        <f>S251*H251</f>
        <v>0</v>
      </c>
      <c r="U251" s="231">
        <v>5.0000000000000002E-05</v>
      </c>
      <c r="V251" s="231">
        <f>U251*H251</f>
        <v>0.0013500000000000001</v>
      </c>
      <c r="W251" s="231">
        <v>0</v>
      </c>
      <c r="X251" s="232">
        <f>W251*H251</f>
        <v>0</v>
      </c>
      <c r="Y251" s="38"/>
      <c r="Z251" s="38"/>
      <c r="AA251" s="38"/>
      <c r="AB251" s="38"/>
      <c r="AC251" s="38"/>
      <c r="AD251" s="38"/>
      <c r="AE251" s="38"/>
      <c r="AR251" s="233" t="s">
        <v>144</v>
      </c>
      <c r="AT251" s="233" t="s">
        <v>139</v>
      </c>
      <c r="AU251" s="233" t="s">
        <v>83</v>
      </c>
      <c r="AY251" s="17" t="s">
        <v>137</v>
      </c>
      <c r="BE251" s="234">
        <f>IF(O251="základní",K251,0)</f>
        <v>0</v>
      </c>
      <c r="BF251" s="234">
        <f>IF(O251="snížená",K251,0)</f>
        <v>0</v>
      </c>
      <c r="BG251" s="234">
        <f>IF(O251="zákl. přenesená",K251,0)</f>
        <v>0</v>
      </c>
      <c r="BH251" s="234">
        <f>IF(O251="sníž. přenesená",K251,0)</f>
        <v>0</v>
      </c>
      <c r="BI251" s="234">
        <f>IF(O251="nulová",K251,0)</f>
        <v>0</v>
      </c>
      <c r="BJ251" s="17" t="s">
        <v>83</v>
      </c>
      <c r="BK251" s="234">
        <f>ROUND(P251*H251,2)</f>
        <v>0</v>
      </c>
      <c r="BL251" s="17" t="s">
        <v>144</v>
      </c>
      <c r="BM251" s="233" t="s">
        <v>530</v>
      </c>
    </row>
    <row r="252" s="2" customFormat="1">
      <c r="A252" s="38"/>
      <c r="B252" s="39"/>
      <c r="C252" s="40"/>
      <c r="D252" s="235" t="s">
        <v>145</v>
      </c>
      <c r="E252" s="40"/>
      <c r="F252" s="236" t="s">
        <v>531</v>
      </c>
      <c r="G252" s="40"/>
      <c r="H252" s="40"/>
      <c r="I252" s="237"/>
      <c r="J252" s="237"/>
      <c r="K252" s="40"/>
      <c r="L252" s="40"/>
      <c r="M252" s="44"/>
      <c r="N252" s="238"/>
      <c r="O252" s="239"/>
      <c r="P252" s="91"/>
      <c r="Q252" s="91"/>
      <c r="R252" s="91"/>
      <c r="S252" s="91"/>
      <c r="T252" s="91"/>
      <c r="U252" s="91"/>
      <c r="V252" s="91"/>
      <c r="W252" s="91"/>
      <c r="X252" s="92"/>
      <c r="Y252" s="38"/>
      <c r="Z252" s="38"/>
      <c r="AA252" s="38"/>
      <c r="AB252" s="38"/>
      <c r="AC252" s="38"/>
      <c r="AD252" s="38"/>
      <c r="AE252" s="38"/>
      <c r="AT252" s="17" t="s">
        <v>145</v>
      </c>
      <c r="AU252" s="17" t="s">
        <v>83</v>
      </c>
    </row>
    <row r="253" s="2" customFormat="1">
      <c r="A253" s="38"/>
      <c r="B253" s="39"/>
      <c r="C253" s="40"/>
      <c r="D253" s="240" t="s">
        <v>147</v>
      </c>
      <c r="E253" s="40"/>
      <c r="F253" s="241" t="s">
        <v>532</v>
      </c>
      <c r="G253" s="40"/>
      <c r="H253" s="40"/>
      <c r="I253" s="237"/>
      <c r="J253" s="237"/>
      <c r="K253" s="40"/>
      <c r="L253" s="40"/>
      <c r="M253" s="44"/>
      <c r="N253" s="238"/>
      <c r="O253" s="239"/>
      <c r="P253" s="91"/>
      <c r="Q253" s="91"/>
      <c r="R253" s="91"/>
      <c r="S253" s="91"/>
      <c r="T253" s="91"/>
      <c r="U253" s="91"/>
      <c r="V253" s="91"/>
      <c r="W253" s="91"/>
      <c r="X253" s="92"/>
      <c r="Y253" s="38"/>
      <c r="Z253" s="38"/>
      <c r="AA253" s="38"/>
      <c r="AB253" s="38"/>
      <c r="AC253" s="38"/>
      <c r="AD253" s="38"/>
      <c r="AE253" s="38"/>
      <c r="AT253" s="17" t="s">
        <v>147</v>
      </c>
      <c r="AU253" s="17" t="s">
        <v>83</v>
      </c>
    </row>
    <row r="254" s="14" customFormat="1">
      <c r="A254" s="14"/>
      <c r="B254" s="252"/>
      <c r="C254" s="253"/>
      <c r="D254" s="235" t="s">
        <v>149</v>
      </c>
      <c r="E254" s="254" t="s">
        <v>1</v>
      </c>
      <c r="F254" s="255" t="s">
        <v>501</v>
      </c>
      <c r="G254" s="253"/>
      <c r="H254" s="256">
        <v>27</v>
      </c>
      <c r="I254" s="257"/>
      <c r="J254" s="257"/>
      <c r="K254" s="253"/>
      <c r="L254" s="253"/>
      <c r="M254" s="258"/>
      <c r="N254" s="259"/>
      <c r="O254" s="260"/>
      <c r="P254" s="260"/>
      <c r="Q254" s="260"/>
      <c r="R254" s="260"/>
      <c r="S254" s="260"/>
      <c r="T254" s="260"/>
      <c r="U254" s="260"/>
      <c r="V254" s="260"/>
      <c r="W254" s="260"/>
      <c r="X254" s="261"/>
      <c r="Y254" s="14"/>
      <c r="Z254" s="14"/>
      <c r="AA254" s="14"/>
      <c r="AB254" s="14"/>
      <c r="AC254" s="14"/>
      <c r="AD254" s="14"/>
      <c r="AE254" s="14"/>
      <c r="AT254" s="262" t="s">
        <v>149</v>
      </c>
      <c r="AU254" s="262" t="s">
        <v>83</v>
      </c>
      <c r="AV254" s="14" t="s">
        <v>85</v>
      </c>
      <c r="AW254" s="14" t="s">
        <v>5</v>
      </c>
      <c r="AX254" s="14" t="s">
        <v>75</v>
      </c>
      <c r="AY254" s="262" t="s">
        <v>137</v>
      </c>
    </row>
    <row r="255" s="15" customFormat="1">
      <c r="A255" s="15"/>
      <c r="B255" s="263"/>
      <c r="C255" s="264"/>
      <c r="D255" s="235" t="s">
        <v>149</v>
      </c>
      <c r="E255" s="265" t="s">
        <v>1</v>
      </c>
      <c r="F255" s="266" t="s">
        <v>152</v>
      </c>
      <c r="G255" s="264"/>
      <c r="H255" s="267">
        <v>27</v>
      </c>
      <c r="I255" s="268"/>
      <c r="J255" s="268"/>
      <c r="K255" s="264"/>
      <c r="L255" s="264"/>
      <c r="M255" s="269"/>
      <c r="N255" s="270"/>
      <c r="O255" s="271"/>
      <c r="P255" s="271"/>
      <c r="Q255" s="271"/>
      <c r="R255" s="271"/>
      <c r="S255" s="271"/>
      <c r="T255" s="271"/>
      <c r="U255" s="271"/>
      <c r="V255" s="271"/>
      <c r="W255" s="271"/>
      <c r="X255" s="272"/>
      <c r="Y255" s="15"/>
      <c r="Z255" s="15"/>
      <c r="AA255" s="15"/>
      <c r="AB255" s="15"/>
      <c r="AC255" s="15"/>
      <c r="AD255" s="15"/>
      <c r="AE255" s="15"/>
      <c r="AT255" s="273" t="s">
        <v>149</v>
      </c>
      <c r="AU255" s="273" t="s">
        <v>83</v>
      </c>
      <c r="AV255" s="15" t="s">
        <v>144</v>
      </c>
      <c r="AW255" s="15" t="s">
        <v>5</v>
      </c>
      <c r="AX255" s="15" t="s">
        <v>83</v>
      </c>
      <c r="AY255" s="273" t="s">
        <v>137</v>
      </c>
    </row>
    <row r="256" s="2" customFormat="1">
      <c r="A256" s="38"/>
      <c r="B256" s="39"/>
      <c r="C256" s="274" t="s">
        <v>253</v>
      </c>
      <c r="D256" s="274" t="s">
        <v>208</v>
      </c>
      <c r="E256" s="275" t="s">
        <v>533</v>
      </c>
      <c r="F256" s="276" t="s">
        <v>534</v>
      </c>
      <c r="G256" s="277" t="s">
        <v>282</v>
      </c>
      <c r="H256" s="278">
        <v>81</v>
      </c>
      <c r="I256" s="279"/>
      <c r="J256" s="280"/>
      <c r="K256" s="281">
        <f>ROUND(P256*H256,2)</f>
        <v>0</v>
      </c>
      <c r="L256" s="276" t="s">
        <v>143</v>
      </c>
      <c r="M256" s="282"/>
      <c r="N256" s="283" t="s">
        <v>1</v>
      </c>
      <c r="O256" s="229" t="s">
        <v>38</v>
      </c>
      <c r="P256" s="230">
        <f>I256+J256</f>
        <v>0</v>
      </c>
      <c r="Q256" s="230">
        <f>ROUND(I256*H256,2)</f>
        <v>0</v>
      </c>
      <c r="R256" s="230">
        <f>ROUND(J256*H256,2)</f>
        <v>0</v>
      </c>
      <c r="S256" s="91"/>
      <c r="T256" s="231">
        <f>S256*H256</f>
        <v>0</v>
      </c>
      <c r="U256" s="231">
        <v>0.0047200000000000002</v>
      </c>
      <c r="V256" s="231">
        <f>U256*H256</f>
        <v>0.38231999999999999</v>
      </c>
      <c r="W256" s="231">
        <v>0</v>
      </c>
      <c r="X256" s="232">
        <f>W256*H256</f>
        <v>0</v>
      </c>
      <c r="Y256" s="38"/>
      <c r="Z256" s="38"/>
      <c r="AA256" s="38"/>
      <c r="AB256" s="38"/>
      <c r="AC256" s="38"/>
      <c r="AD256" s="38"/>
      <c r="AE256" s="38"/>
      <c r="AR256" s="233" t="s">
        <v>171</v>
      </c>
      <c r="AT256" s="233" t="s">
        <v>208</v>
      </c>
      <c r="AU256" s="233" t="s">
        <v>83</v>
      </c>
      <c r="AY256" s="17" t="s">
        <v>137</v>
      </c>
      <c r="BE256" s="234">
        <f>IF(O256="základní",K256,0)</f>
        <v>0</v>
      </c>
      <c r="BF256" s="234">
        <f>IF(O256="snížená",K256,0)</f>
        <v>0</v>
      </c>
      <c r="BG256" s="234">
        <f>IF(O256="zákl. přenesená",K256,0)</f>
        <v>0</v>
      </c>
      <c r="BH256" s="234">
        <f>IF(O256="sníž. přenesená",K256,0)</f>
        <v>0</v>
      </c>
      <c r="BI256" s="234">
        <f>IF(O256="nulová",K256,0)</f>
        <v>0</v>
      </c>
      <c r="BJ256" s="17" t="s">
        <v>83</v>
      </c>
      <c r="BK256" s="234">
        <f>ROUND(P256*H256,2)</f>
        <v>0</v>
      </c>
      <c r="BL256" s="17" t="s">
        <v>144</v>
      </c>
      <c r="BM256" s="233" t="s">
        <v>535</v>
      </c>
    </row>
    <row r="257" s="2" customFormat="1">
      <c r="A257" s="38"/>
      <c r="B257" s="39"/>
      <c r="C257" s="40"/>
      <c r="D257" s="235" t="s">
        <v>145</v>
      </c>
      <c r="E257" s="40"/>
      <c r="F257" s="236" t="s">
        <v>534</v>
      </c>
      <c r="G257" s="40"/>
      <c r="H257" s="40"/>
      <c r="I257" s="237"/>
      <c r="J257" s="237"/>
      <c r="K257" s="40"/>
      <c r="L257" s="40"/>
      <c r="M257" s="44"/>
      <c r="N257" s="238"/>
      <c r="O257" s="239"/>
      <c r="P257" s="91"/>
      <c r="Q257" s="91"/>
      <c r="R257" s="91"/>
      <c r="S257" s="91"/>
      <c r="T257" s="91"/>
      <c r="U257" s="91"/>
      <c r="V257" s="91"/>
      <c r="W257" s="91"/>
      <c r="X257" s="92"/>
      <c r="Y257" s="38"/>
      <c r="Z257" s="38"/>
      <c r="AA257" s="38"/>
      <c r="AB257" s="38"/>
      <c r="AC257" s="38"/>
      <c r="AD257" s="38"/>
      <c r="AE257" s="38"/>
      <c r="AT257" s="17" t="s">
        <v>145</v>
      </c>
      <c r="AU257" s="17" t="s">
        <v>83</v>
      </c>
    </row>
    <row r="258" s="14" customFormat="1">
      <c r="A258" s="14"/>
      <c r="B258" s="252"/>
      <c r="C258" s="253"/>
      <c r="D258" s="235" t="s">
        <v>149</v>
      </c>
      <c r="E258" s="254" t="s">
        <v>1</v>
      </c>
      <c r="F258" s="255" t="s">
        <v>536</v>
      </c>
      <c r="G258" s="253"/>
      <c r="H258" s="256">
        <v>81</v>
      </c>
      <c r="I258" s="257"/>
      <c r="J258" s="257"/>
      <c r="K258" s="253"/>
      <c r="L258" s="253"/>
      <c r="M258" s="258"/>
      <c r="N258" s="259"/>
      <c r="O258" s="260"/>
      <c r="P258" s="260"/>
      <c r="Q258" s="260"/>
      <c r="R258" s="260"/>
      <c r="S258" s="260"/>
      <c r="T258" s="260"/>
      <c r="U258" s="260"/>
      <c r="V258" s="260"/>
      <c r="W258" s="260"/>
      <c r="X258" s="261"/>
      <c r="Y258" s="14"/>
      <c r="Z258" s="14"/>
      <c r="AA258" s="14"/>
      <c r="AB258" s="14"/>
      <c r="AC258" s="14"/>
      <c r="AD258" s="14"/>
      <c r="AE258" s="14"/>
      <c r="AT258" s="262" t="s">
        <v>149</v>
      </c>
      <c r="AU258" s="262" t="s">
        <v>83</v>
      </c>
      <c r="AV258" s="14" t="s">
        <v>85</v>
      </c>
      <c r="AW258" s="14" t="s">
        <v>5</v>
      </c>
      <c r="AX258" s="14" t="s">
        <v>75</v>
      </c>
      <c r="AY258" s="262" t="s">
        <v>137</v>
      </c>
    </row>
    <row r="259" s="15" customFormat="1">
      <c r="A259" s="15"/>
      <c r="B259" s="263"/>
      <c r="C259" s="264"/>
      <c r="D259" s="235" t="s">
        <v>149</v>
      </c>
      <c r="E259" s="265" t="s">
        <v>1</v>
      </c>
      <c r="F259" s="266" t="s">
        <v>152</v>
      </c>
      <c r="G259" s="264"/>
      <c r="H259" s="267">
        <v>81</v>
      </c>
      <c r="I259" s="268"/>
      <c r="J259" s="268"/>
      <c r="K259" s="264"/>
      <c r="L259" s="264"/>
      <c r="M259" s="269"/>
      <c r="N259" s="270"/>
      <c r="O259" s="271"/>
      <c r="P259" s="271"/>
      <c r="Q259" s="271"/>
      <c r="R259" s="271"/>
      <c r="S259" s="271"/>
      <c r="T259" s="271"/>
      <c r="U259" s="271"/>
      <c r="V259" s="271"/>
      <c r="W259" s="271"/>
      <c r="X259" s="272"/>
      <c r="Y259" s="15"/>
      <c r="Z259" s="15"/>
      <c r="AA259" s="15"/>
      <c r="AB259" s="15"/>
      <c r="AC259" s="15"/>
      <c r="AD259" s="15"/>
      <c r="AE259" s="15"/>
      <c r="AT259" s="273" t="s">
        <v>149</v>
      </c>
      <c r="AU259" s="273" t="s">
        <v>83</v>
      </c>
      <c r="AV259" s="15" t="s">
        <v>144</v>
      </c>
      <c r="AW259" s="15" t="s">
        <v>5</v>
      </c>
      <c r="AX259" s="15" t="s">
        <v>83</v>
      </c>
      <c r="AY259" s="273" t="s">
        <v>137</v>
      </c>
    </row>
    <row r="260" s="2" customFormat="1" ht="24.15" customHeight="1">
      <c r="A260" s="38"/>
      <c r="B260" s="39"/>
      <c r="C260" s="221" t="s">
        <v>537</v>
      </c>
      <c r="D260" s="221" t="s">
        <v>139</v>
      </c>
      <c r="E260" s="222" t="s">
        <v>538</v>
      </c>
      <c r="F260" s="223" t="s">
        <v>539</v>
      </c>
      <c r="G260" s="224" t="s">
        <v>282</v>
      </c>
      <c r="H260" s="225">
        <v>27</v>
      </c>
      <c r="I260" s="226"/>
      <c r="J260" s="226"/>
      <c r="K260" s="227">
        <f>ROUND(P260*H260,2)</f>
        <v>0</v>
      </c>
      <c r="L260" s="223" t="s">
        <v>143</v>
      </c>
      <c r="M260" s="44"/>
      <c r="N260" s="228" t="s">
        <v>1</v>
      </c>
      <c r="O260" s="229" t="s">
        <v>38</v>
      </c>
      <c r="P260" s="230">
        <f>I260+J260</f>
        <v>0</v>
      </c>
      <c r="Q260" s="230">
        <f>ROUND(I260*H260,2)</f>
        <v>0</v>
      </c>
      <c r="R260" s="230">
        <f>ROUND(J260*H260,2)</f>
        <v>0</v>
      </c>
      <c r="S260" s="91"/>
      <c r="T260" s="231">
        <f>S260*H260</f>
        <v>0</v>
      </c>
      <c r="U260" s="231">
        <v>0.0020799999999999998</v>
      </c>
      <c r="V260" s="231">
        <f>U260*H260</f>
        <v>0.056159999999999995</v>
      </c>
      <c r="W260" s="231">
        <v>0</v>
      </c>
      <c r="X260" s="232">
        <f>W260*H260</f>
        <v>0</v>
      </c>
      <c r="Y260" s="38"/>
      <c r="Z260" s="38"/>
      <c r="AA260" s="38"/>
      <c r="AB260" s="38"/>
      <c r="AC260" s="38"/>
      <c r="AD260" s="38"/>
      <c r="AE260" s="38"/>
      <c r="AR260" s="233" t="s">
        <v>144</v>
      </c>
      <c r="AT260" s="233" t="s">
        <v>139</v>
      </c>
      <c r="AU260" s="233" t="s">
        <v>83</v>
      </c>
      <c r="AY260" s="17" t="s">
        <v>137</v>
      </c>
      <c r="BE260" s="234">
        <f>IF(O260="základní",K260,0)</f>
        <v>0</v>
      </c>
      <c r="BF260" s="234">
        <f>IF(O260="snížená",K260,0)</f>
        <v>0</v>
      </c>
      <c r="BG260" s="234">
        <f>IF(O260="zákl. přenesená",K260,0)</f>
        <v>0</v>
      </c>
      <c r="BH260" s="234">
        <f>IF(O260="sníž. přenesená",K260,0)</f>
        <v>0</v>
      </c>
      <c r="BI260" s="234">
        <f>IF(O260="nulová",K260,0)</f>
        <v>0</v>
      </c>
      <c r="BJ260" s="17" t="s">
        <v>83</v>
      </c>
      <c r="BK260" s="234">
        <f>ROUND(P260*H260,2)</f>
        <v>0</v>
      </c>
      <c r="BL260" s="17" t="s">
        <v>144</v>
      </c>
      <c r="BM260" s="233" t="s">
        <v>540</v>
      </c>
    </row>
    <row r="261" s="2" customFormat="1">
      <c r="A261" s="38"/>
      <c r="B261" s="39"/>
      <c r="C261" s="40"/>
      <c r="D261" s="235" t="s">
        <v>145</v>
      </c>
      <c r="E261" s="40"/>
      <c r="F261" s="236" t="s">
        <v>541</v>
      </c>
      <c r="G261" s="40"/>
      <c r="H261" s="40"/>
      <c r="I261" s="237"/>
      <c r="J261" s="237"/>
      <c r="K261" s="40"/>
      <c r="L261" s="40"/>
      <c r="M261" s="44"/>
      <c r="N261" s="238"/>
      <c r="O261" s="239"/>
      <c r="P261" s="91"/>
      <c r="Q261" s="91"/>
      <c r="R261" s="91"/>
      <c r="S261" s="91"/>
      <c r="T261" s="91"/>
      <c r="U261" s="91"/>
      <c r="V261" s="91"/>
      <c r="W261" s="91"/>
      <c r="X261" s="92"/>
      <c r="Y261" s="38"/>
      <c r="Z261" s="38"/>
      <c r="AA261" s="38"/>
      <c r="AB261" s="38"/>
      <c r="AC261" s="38"/>
      <c r="AD261" s="38"/>
      <c r="AE261" s="38"/>
      <c r="AT261" s="17" t="s">
        <v>145</v>
      </c>
      <c r="AU261" s="17" t="s">
        <v>83</v>
      </c>
    </row>
    <row r="262" s="2" customFormat="1">
      <c r="A262" s="38"/>
      <c r="B262" s="39"/>
      <c r="C262" s="40"/>
      <c r="D262" s="240" t="s">
        <v>147</v>
      </c>
      <c r="E262" s="40"/>
      <c r="F262" s="241" t="s">
        <v>542</v>
      </c>
      <c r="G262" s="40"/>
      <c r="H262" s="40"/>
      <c r="I262" s="237"/>
      <c r="J262" s="237"/>
      <c r="K262" s="40"/>
      <c r="L262" s="40"/>
      <c r="M262" s="44"/>
      <c r="N262" s="238"/>
      <c r="O262" s="239"/>
      <c r="P262" s="91"/>
      <c r="Q262" s="91"/>
      <c r="R262" s="91"/>
      <c r="S262" s="91"/>
      <c r="T262" s="91"/>
      <c r="U262" s="91"/>
      <c r="V262" s="91"/>
      <c r="W262" s="91"/>
      <c r="X262" s="92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83</v>
      </c>
    </row>
    <row r="263" s="14" customFormat="1">
      <c r="A263" s="14"/>
      <c r="B263" s="252"/>
      <c r="C263" s="253"/>
      <c r="D263" s="235" t="s">
        <v>149</v>
      </c>
      <c r="E263" s="254" t="s">
        <v>1</v>
      </c>
      <c r="F263" s="255" t="s">
        <v>501</v>
      </c>
      <c r="G263" s="253"/>
      <c r="H263" s="256">
        <v>27</v>
      </c>
      <c r="I263" s="257"/>
      <c r="J263" s="257"/>
      <c r="K263" s="253"/>
      <c r="L263" s="253"/>
      <c r="M263" s="258"/>
      <c r="N263" s="259"/>
      <c r="O263" s="260"/>
      <c r="P263" s="260"/>
      <c r="Q263" s="260"/>
      <c r="R263" s="260"/>
      <c r="S263" s="260"/>
      <c r="T263" s="260"/>
      <c r="U263" s="260"/>
      <c r="V263" s="260"/>
      <c r="W263" s="260"/>
      <c r="X263" s="261"/>
      <c r="Y263" s="14"/>
      <c r="Z263" s="14"/>
      <c r="AA263" s="14"/>
      <c r="AB263" s="14"/>
      <c r="AC263" s="14"/>
      <c r="AD263" s="14"/>
      <c r="AE263" s="14"/>
      <c r="AT263" s="262" t="s">
        <v>149</v>
      </c>
      <c r="AU263" s="262" t="s">
        <v>83</v>
      </c>
      <c r="AV263" s="14" t="s">
        <v>85</v>
      </c>
      <c r="AW263" s="14" t="s">
        <v>5</v>
      </c>
      <c r="AX263" s="14" t="s">
        <v>75</v>
      </c>
      <c r="AY263" s="262" t="s">
        <v>137</v>
      </c>
    </row>
    <row r="264" s="15" customFormat="1">
      <c r="A264" s="15"/>
      <c r="B264" s="263"/>
      <c r="C264" s="264"/>
      <c r="D264" s="235" t="s">
        <v>149</v>
      </c>
      <c r="E264" s="265" t="s">
        <v>1</v>
      </c>
      <c r="F264" s="266" t="s">
        <v>152</v>
      </c>
      <c r="G264" s="264"/>
      <c r="H264" s="267">
        <v>27</v>
      </c>
      <c r="I264" s="268"/>
      <c r="J264" s="268"/>
      <c r="K264" s="264"/>
      <c r="L264" s="264"/>
      <c r="M264" s="269"/>
      <c r="N264" s="270"/>
      <c r="O264" s="271"/>
      <c r="P264" s="271"/>
      <c r="Q264" s="271"/>
      <c r="R264" s="271"/>
      <c r="S264" s="271"/>
      <c r="T264" s="271"/>
      <c r="U264" s="271"/>
      <c r="V264" s="271"/>
      <c r="W264" s="271"/>
      <c r="X264" s="272"/>
      <c r="Y264" s="15"/>
      <c r="Z264" s="15"/>
      <c r="AA264" s="15"/>
      <c r="AB264" s="15"/>
      <c r="AC264" s="15"/>
      <c r="AD264" s="15"/>
      <c r="AE264" s="15"/>
      <c r="AT264" s="273" t="s">
        <v>149</v>
      </c>
      <c r="AU264" s="273" t="s">
        <v>83</v>
      </c>
      <c r="AV264" s="15" t="s">
        <v>144</v>
      </c>
      <c r="AW264" s="15" t="s">
        <v>5</v>
      </c>
      <c r="AX264" s="15" t="s">
        <v>83</v>
      </c>
      <c r="AY264" s="273" t="s">
        <v>137</v>
      </c>
    </row>
    <row r="265" s="2" customFormat="1" ht="33" customHeight="1">
      <c r="A265" s="38"/>
      <c r="B265" s="39"/>
      <c r="C265" s="221" t="s">
        <v>262</v>
      </c>
      <c r="D265" s="221" t="s">
        <v>139</v>
      </c>
      <c r="E265" s="222" t="s">
        <v>543</v>
      </c>
      <c r="F265" s="223" t="s">
        <v>544</v>
      </c>
      <c r="G265" s="224" t="s">
        <v>545</v>
      </c>
      <c r="H265" s="225">
        <v>27</v>
      </c>
      <c r="I265" s="226"/>
      <c r="J265" s="226"/>
      <c r="K265" s="227">
        <f>ROUND(P265*H265,2)</f>
        <v>0</v>
      </c>
      <c r="L265" s="223" t="s">
        <v>143</v>
      </c>
      <c r="M265" s="44"/>
      <c r="N265" s="228" t="s">
        <v>1</v>
      </c>
      <c r="O265" s="229" t="s">
        <v>38</v>
      </c>
      <c r="P265" s="230">
        <f>I265+J265</f>
        <v>0</v>
      </c>
      <c r="Q265" s="230">
        <f>ROUND(I265*H265,2)</f>
        <v>0</v>
      </c>
      <c r="R265" s="230">
        <f>ROUND(J265*H265,2)</f>
        <v>0</v>
      </c>
      <c r="S265" s="91"/>
      <c r="T265" s="231">
        <f>S265*H265</f>
        <v>0</v>
      </c>
      <c r="U265" s="231">
        <v>0</v>
      </c>
      <c r="V265" s="231">
        <f>U265*H265</f>
        <v>0</v>
      </c>
      <c r="W265" s="231">
        <v>0</v>
      </c>
      <c r="X265" s="232">
        <f>W265*H265</f>
        <v>0</v>
      </c>
      <c r="Y265" s="38"/>
      <c r="Z265" s="38"/>
      <c r="AA265" s="38"/>
      <c r="AB265" s="38"/>
      <c r="AC265" s="38"/>
      <c r="AD265" s="38"/>
      <c r="AE265" s="38"/>
      <c r="AR265" s="233" t="s">
        <v>144</v>
      </c>
      <c r="AT265" s="233" t="s">
        <v>139</v>
      </c>
      <c r="AU265" s="233" t="s">
        <v>83</v>
      </c>
      <c r="AY265" s="17" t="s">
        <v>137</v>
      </c>
      <c r="BE265" s="234">
        <f>IF(O265="základní",K265,0)</f>
        <v>0</v>
      </c>
      <c r="BF265" s="234">
        <f>IF(O265="snížená",K265,0)</f>
        <v>0</v>
      </c>
      <c r="BG265" s="234">
        <f>IF(O265="zákl. přenesená",K265,0)</f>
        <v>0</v>
      </c>
      <c r="BH265" s="234">
        <f>IF(O265="sníž. přenesená",K265,0)</f>
        <v>0</v>
      </c>
      <c r="BI265" s="234">
        <f>IF(O265="nulová",K265,0)</f>
        <v>0</v>
      </c>
      <c r="BJ265" s="17" t="s">
        <v>83</v>
      </c>
      <c r="BK265" s="234">
        <f>ROUND(P265*H265,2)</f>
        <v>0</v>
      </c>
      <c r="BL265" s="17" t="s">
        <v>144</v>
      </c>
      <c r="BM265" s="233" t="s">
        <v>546</v>
      </c>
    </row>
    <row r="266" s="2" customFormat="1">
      <c r="A266" s="38"/>
      <c r="B266" s="39"/>
      <c r="C266" s="40"/>
      <c r="D266" s="235" t="s">
        <v>145</v>
      </c>
      <c r="E266" s="40"/>
      <c r="F266" s="236" t="s">
        <v>547</v>
      </c>
      <c r="G266" s="40"/>
      <c r="H266" s="40"/>
      <c r="I266" s="237"/>
      <c r="J266" s="237"/>
      <c r="K266" s="40"/>
      <c r="L266" s="40"/>
      <c r="M266" s="44"/>
      <c r="N266" s="238"/>
      <c r="O266" s="239"/>
      <c r="P266" s="91"/>
      <c r="Q266" s="91"/>
      <c r="R266" s="91"/>
      <c r="S266" s="91"/>
      <c r="T266" s="91"/>
      <c r="U266" s="91"/>
      <c r="V266" s="91"/>
      <c r="W266" s="91"/>
      <c r="X266" s="92"/>
      <c r="Y266" s="38"/>
      <c r="Z266" s="38"/>
      <c r="AA266" s="38"/>
      <c r="AB266" s="38"/>
      <c r="AC266" s="38"/>
      <c r="AD266" s="38"/>
      <c r="AE266" s="38"/>
      <c r="AT266" s="17" t="s">
        <v>145</v>
      </c>
      <c r="AU266" s="17" t="s">
        <v>83</v>
      </c>
    </row>
    <row r="267" s="2" customFormat="1">
      <c r="A267" s="38"/>
      <c r="B267" s="39"/>
      <c r="C267" s="40"/>
      <c r="D267" s="240" t="s">
        <v>147</v>
      </c>
      <c r="E267" s="40"/>
      <c r="F267" s="241" t="s">
        <v>548</v>
      </c>
      <c r="G267" s="40"/>
      <c r="H267" s="40"/>
      <c r="I267" s="237"/>
      <c r="J267" s="237"/>
      <c r="K267" s="40"/>
      <c r="L267" s="40"/>
      <c r="M267" s="44"/>
      <c r="N267" s="238"/>
      <c r="O267" s="239"/>
      <c r="P267" s="91"/>
      <c r="Q267" s="91"/>
      <c r="R267" s="91"/>
      <c r="S267" s="91"/>
      <c r="T267" s="91"/>
      <c r="U267" s="91"/>
      <c r="V267" s="91"/>
      <c r="W267" s="91"/>
      <c r="X267" s="92"/>
      <c r="Y267" s="38"/>
      <c r="Z267" s="38"/>
      <c r="AA267" s="38"/>
      <c r="AB267" s="38"/>
      <c r="AC267" s="38"/>
      <c r="AD267" s="38"/>
      <c r="AE267" s="38"/>
      <c r="AT267" s="17" t="s">
        <v>147</v>
      </c>
      <c r="AU267" s="17" t="s">
        <v>83</v>
      </c>
    </row>
    <row r="268" s="2" customFormat="1" ht="24.15" customHeight="1">
      <c r="A268" s="38"/>
      <c r="B268" s="39"/>
      <c r="C268" s="221" t="s">
        <v>549</v>
      </c>
      <c r="D268" s="221" t="s">
        <v>139</v>
      </c>
      <c r="E268" s="222" t="s">
        <v>550</v>
      </c>
      <c r="F268" s="223" t="s">
        <v>551</v>
      </c>
      <c r="G268" s="224" t="s">
        <v>282</v>
      </c>
      <c r="H268" s="225">
        <v>27</v>
      </c>
      <c r="I268" s="226"/>
      <c r="J268" s="226"/>
      <c r="K268" s="227">
        <f>ROUND(P268*H268,2)</f>
        <v>0</v>
      </c>
      <c r="L268" s="223" t="s">
        <v>143</v>
      </c>
      <c r="M268" s="44"/>
      <c r="N268" s="228" t="s">
        <v>1</v>
      </c>
      <c r="O268" s="229" t="s">
        <v>38</v>
      </c>
      <c r="P268" s="230">
        <f>I268+J268</f>
        <v>0</v>
      </c>
      <c r="Q268" s="230">
        <f>ROUND(I268*H268,2)</f>
        <v>0</v>
      </c>
      <c r="R268" s="230">
        <f>ROUND(J268*H268,2)</f>
        <v>0</v>
      </c>
      <c r="S268" s="91"/>
      <c r="T268" s="231">
        <f>S268*H268</f>
        <v>0</v>
      </c>
      <c r="U268" s="231">
        <v>0</v>
      </c>
      <c r="V268" s="231">
        <f>U268*H268</f>
        <v>0</v>
      </c>
      <c r="W268" s="231">
        <v>0</v>
      </c>
      <c r="X268" s="232">
        <f>W268*H268</f>
        <v>0</v>
      </c>
      <c r="Y268" s="38"/>
      <c r="Z268" s="38"/>
      <c r="AA268" s="38"/>
      <c r="AB268" s="38"/>
      <c r="AC268" s="38"/>
      <c r="AD268" s="38"/>
      <c r="AE268" s="38"/>
      <c r="AR268" s="233" t="s">
        <v>144</v>
      </c>
      <c r="AT268" s="233" t="s">
        <v>139</v>
      </c>
      <c r="AU268" s="233" t="s">
        <v>83</v>
      </c>
      <c r="AY268" s="17" t="s">
        <v>137</v>
      </c>
      <c r="BE268" s="234">
        <f>IF(O268="základní",K268,0)</f>
        <v>0</v>
      </c>
      <c r="BF268" s="234">
        <f>IF(O268="snížená",K268,0)</f>
        <v>0</v>
      </c>
      <c r="BG268" s="234">
        <f>IF(O268="zákl. přenesená",K268,0)</f>
        <v>0</v>
      </c>
      <c r="BH268" s="234">
        <f>IF(O268="sníž. přenesená",K268,0)</f>
        <v>0</v>
      </c>
      <c r="BI268" s="234">
        <f>IF(O268="nulová",K268,0)</f>
        <v>0</v>
      </c>
      <c r="BJ268" s="17" t="s">
        <v>83</v>
      </c>
      <c r="BK268" s="234">
        <f>ROUND(P268*H268,2)</f>
        <v>0</v>
      </c>
      <c r="BL268" s="17" t="s">
        <v>144</v>
      </c>
      <c r="BM268" s="233" t="s">
        <v>552</v>
      </c>
    </row>
    <row r="269" s="2" customFormat="1">
      <c r="A269" s="38"/>
      <c r="B269" s="39"/>
      <c r="C269" s="40"/>
      <c r="D269" s="235" t="s">
        <v>145</v>
      </c>
      <c r="E269" s="40"/>
      <c r="F269" s="236" t="s">
        <v>553</v>
      </c>
      <c r="G269" s="40"/>
      <c r="H269" s="40"/>
      <c r="I269" s="237"/>
      <c r="J269" s="237"/>
      <c r="K269" s="40"/>
      <c r="L269" s="40"/>
      <c r="M269" s="44"/>
      <c r="N269" s="238"/>
      <c r="O269" s="239"/>
      <c r="P269" s="91"/>
      <c r="Q269" s="91"/>
      <c r="R269" s="91"/>
      <c r="S269" s="91"/>
      <c r="T269" s="91"/>
      <c r="U269" s="91"/>
      <c r="V269" s="91"/>
      <c r="W269" s="91"/>
      <c r="X269" s="92"/>
      <c r="Y269" s="38"/>
      <c r="Z269" s="38"/>
      <c r="AA269" s="38"/>
      <c r="AB269" s="38"/>
      <c r="AC269" s="38"/>
      <c r="AD269" s="38"/>
      <c r="AE269" s="38"/>
      <c r="AT269" s="17" t="s">
        <v>145</v>
      </c>
      <c r="AU269" s="17" t="s">
        <v>83</v>
      </c>
    </row>
    <row r="270" s="2" customFormat="1">
      <c r="A270" s="38"/>
      <c r="B270" s="39"/>
      <c r="C270" s="40"/>
      <c r="D270" s="240" t="s">
        <v>147</v>
      </c>
      <c r="E270" s="40"/>
      <c r="F270" s="241" t="s">
        <v>554</v>
      </c>
      <c r="G270" s="40"/>
      <c r="H270" s="40"/>
      <c r="I270" s="237"/>
      <c r="J270" s="237"/>
      <c r="K270" s="40"/>
      <c r="L270" s="40"/>
      <c r="M270" s="44"/>
      <c r="N270" s="238"/>
      <c r="O270" s="239"/>
      <c r="P270" s="91"/>
      <c r="Q270" s="91"/>
      <c r="R270" s="91"/>
      <c r="S270" s="91"/>
      <c r="T270" s="91"/>
      <c r="U270" s="91"/>
      <c r="V270" s="91"/>
      <c r="W270" s="91"/>
      <c r="X270" s="92"/>
      <c r="Y270" s="38"/>
      <c r="Z270" s="38"/>
      <c r="AA270" s="38"/>
      <c r="AB270" s="38"/>
      <c r="AC270" s="38"/>
      <c r="AD270" s="38"/>
      <c r="AE270" s="38"/>
      <c r="AT270" s="17" t="s">
        <v>147</v>
      </c>
      <c r="AU270" s="17" t="s">
        <v>83</v>
      </c>
    </row>
    <row r="271" s="14" customFormat="1">
      <c r="A271" s="14"/>
      <c r="B271" s="252"/>
      <c r="C271" s="253"/>
      <c r="D271" s="235" t="s">
        <v>149</v>
      </c>
      <c r="E271" s="254" t="s">
        <v>1</v>
      </c>
      <c r="F271" s="255" t="s">
        <v>501</v>
      </c>
      <c r="G271" s="253"/>
      <c r="H271" s="256">
        <v>27</v>
      </c>
      <c r="I271" s="257"/>
      <c r="J271" s="257"/>
      <c r="K271" s="253"/>
      <c r="L271" s="253"/>
      <c r="M271" s="258"/>
      <c r="N271" s="259"/>
      <c r="O271" s="260"/>
      <c r="P271" s="260"/>
      <c r="Q271" s="260"/>
      <c r="R271" s="260"/>
      <c r="S271" s="260"/>
      <c r="T271" s="260"/>
      <c r="U271" s="260"/>
      <c r="V271" s="260"/>
      <c r="W271" s="260"/>
      <c r="X271" s="261"/>
      <c r="Y271" s="14"/>
      <c r="Z271" s="14"/>
      <c r="AA271" s="14"/>
      <c r="AB271" s="14"/>
      <c r="AC271" s="14"/>
      <c r="AD271" s="14"/>
      <c r="AE271" s="14"/>
      <c r="AT271" s="262" t="s">
        <v>149</v>
      </c>
      <c r="AU271" s="262" t="s">
        <v>83</v>
      </c>
      <c r="AV271" s="14" t="s">
        <v>85</v>
      </c>
      <c r="AW271" s="14" t="s">
        <v>5</v>
      </c>
      <c r="AX271" s="14" t="s">
        <v>75</v>
      </c>
      <c r="AY271" s="262" t="s">
        <v>137</v>
      </c>
    </row>
    <row r="272" s="15" customFormat="1">
      <c r="A272" s="15"/>
      <c r="B272" s="263"/>
      <c r="C272" s="264"/>
      <c r="D272" s="235" t="s">
        <v>149</v>
      </c>
      <c r="E272" s="265" t="s">
        <v>1</v>
      </c>
      <c r="F272" s="266" t="s">
        <v>152</v>
      </c>
      <c r="G272" s="264"/>
      <c r="H272" s="267">
        <v>27</v>
      </c>
      <c r="I272" s="268"/>
      <c r="J272" s="268"/>
      <c r="K272" s="264"/>
      <c r="L272" s="264"/>
      <c r="M272" s="269"/>
      <c r="N272" s="270"/>
      <c r="O272" s="271"/>
      <c r="P272" s="271"/>
      <c r="Q272" s="271"/>
      <c r="R272" s="271"/>
      <c r="S272" s="271"/>
      <c r="T272" s="271"/>
      <c r="U272" s="271"/>
      <c r="V272" s="271"/>
      <c r="W272" s="271"/>
      <c r="X272" s="272"/>
      <c r="Y272" s="15"/>
      <c r="Z272" s="15"/>
      <c r="AA272" s="15"/>
      <c r="AB272" s="15"/>
      <c r="AC272" s="15"/>
      <c r="AD272" s="15"/>
      <c r="AE272" s="15"/>
      <c r="AT272" s="273" t="s">
        <v>149</v>
      </c>
      <c r="AU272" s="273" t="s">
        <v>83</v>
      </c>
      <c r="AV272" s="15" t="s">
        <v>144</v>
      </c>
      <c r="AW272" s="15" t="s">
        <v>5</v>
      </c>
      <c r="AX272" s="15" t="s">
        <v>83</v>
      </c>
      <c r="AY272" s="273" t="s">
        <v>137</v>
      </c>
    </row>
    <row r="273" s="2" customFormat="1" ht="24.15" customHeight="1">
      <c r="A273" s="38"/>
      <c r="B273" s="39"/>
      <c r="C273" s="274" t="s">
        <v>268</v>
      </c>
      <c r="D273" s="274" t="s">
        <v>208</v>
      </c>
      <c r="E273" s="275" t="s">
        <v>555</v>
      </c>
      <c r="F273" s="276" t="s">
        <v>556</v>
      </c>
      <c r="G273" s="277" t="s">
        <v>476</v>
      </c>
      <c r="H273" s="278">
        <v>2.7000000000000002</v>
      </c>
      <c r="I273" s="279"/>
      <c r="J273" s="280"/>
      <c r="K273" s="281">
        <f>ROUND(P273*H273,2)</f>
        <v>0</v>
      </c>
      <c r="L273" s="276" t="s">
        <v>143</v>
      </c>
      <c r="M273" s="282"/>
      <c r="N273" s="283" t="s">
        <v>1</v>
      </c>
      <c r="O273" s="229" t="s">
        <v>38</v>
      </c>
      <c r="P273" s="230">
        <f>I273+J273</f>
        <v>0</v>
      </c>
      <c r="Q273" s="230">
        <f>ROUND(I273*H273,2)</f>
        <v>0</v>
      </c>
      <c r="R273" s="230">
        <f>ROUND(J273*H273,2)</f>
        <v>0</v>
      </c>
      <c r="S273" s="91"/>
      <c r="T273" s="231">
        <f>S273*H273</f>
        <v>0</v>
      </c>
      <c r="U273" s="231">
        <v>0.001</v>
      </c>
      <c r="V273" s="231">
        <f>U273*H273</f>
        <v>0.0027000000000000001</v>
      </c>
      <c r="W273" s="231">
        <v>0</v>
      </c>
      <c r="X273" s="232">
        <f>W273*H273</f>
        <v>0</v>
      </c>
      <c r="Y273" s="38"/>
      <c r="Z273" s="38"/>
      <c r="AA273" s="38"/>
      <c r="AB273" s="38"/>
      <c r="AC273" s="38"/>
      <c r="AD273" s="38"/>
      <c r="AE273" s="38"/>
      <c r="AR273" s="233" t="s">
        <v>171</v>
      </c>
      <c r="AT273" s="233" t="s">
        <v>208</v>
      </c>
      <c r="AU273" s="233" t="s">
        <v>83</v>
      </c>
      <c r="AY273" s="17" t="s">
        <v>137</v>
      </c>
      <c r="BE273" s="234">
        <f>IF(O273="základní",K273,0)</f>
        <v>0</v>
      </c>
      <c r="BF273" s="234">
        <f>IF(O273="snížená",K273,0)</f>
        <v>0</v>
      </c>
      <c r="BG273" s="234">
        <f>IF(O273="zákl. přenesená",K273,0)</f>
        <v>0</v>
      </c>
      <c r="BH273" s="234">
        <f>IF(O273="sníž. přenesená",K273,0)</f>
        <v>0</v>
      </c>
      <c r="BI273" s="234">
        <f>IF(O273="nulová",K273,0)</f>
        <v>0</v>
      </c>
      <c r="BJ273" s="17" t="s">
        <v>83</v>
      </c>
      <c r="BK273" s="234">
        <f>ROUND(P273*H273,2)</f>
        <v>0</v>
      </c>
      <c r="BL273" s="17" t="s">
        <v>144</v>
      </c>
      <c r="BM273" s="233" t="s">
        <v>557</v>
      </c>
    </row>
    <row r="274" s="2" customFormat="1">
      <c r="A274" s="38"/>
      <c r="B274" s="39"/>
      <c r="C274" s="40"/>
      <c r="D274" s="235" t="s">
        <v>145</v>
      </c>
      <c r="E274" s="40"/>
      <c r="F274" s="236" t="s">
        <v>556</v>
      </c>
      <c r="G274" s="40"/>
      <c r="H274" s="40"/>
      <c r="I274" s="237"/>
      <c r="J274" s="237"/>
      <c r="K274" s="40"/>
      <c r="L274" s="40"/>
      <c r="M274" s="44"/>
      <c r="N274" s="238"/>
      <c r="O274" s="239"/>
      <c r="P274" s="91"/>
      <c r="Q274" s="91"/>
      <c r="R274" s="91"/>
      <c r="S274" s="91"/>
      <c r="T274" s="91"/>
      <c r="U274" s="91"/>
      <c r="V274" s="91"/>
      <c r="W274" s="91"/>
      <c r="X274" s="92"/>
      <c r="Y274" s="38"/>
      <c r="Z274" s="38"/>
      <c r="AA274" s="38"/>
      <c r="AB274" s="38"/>
      <c r="AC274" s="38"/>
      <c r="AD274" s="38"/>
      <c r="AE274" s="38"/>
      <c r="AT274" s="17" t="s">
        <v>145</v>
      </c>
      <c r="AU274" s="17" t="s">
        <v>83</v>
      </c>
    </row>
    <row r="275" s="2" customFormat="1" ht="24.15" customHeight="1">
      <c r="A275" s="38"/>
      <c r="B275" s="39"/>
      <c r="C275" s="274" t="s">
        <v>558</v>
      </c>
      <c r="D275" s="274" t="s">
        <v>208</v>
      </c>
      <c r="E275" s="275" t="s">
        <v>559</v>
      </c>
      <c r="F275" s="276" t="s">
        <v>560</v>
      </c>
      <c r="G275" s="277" t="s">
        <v>476</v>
      </c>
      <c r="H275" s="278">
        <v>1.3500000000000001</v>
      </c>
      <c r="I275" s="279"/>
      <c r="J275" s="280"/>
      <c r="K275" s="281">
        <f>ROUND(P275*H275,2)</f>
        <v>0</v>
      </c>
      <c r="L275" s="276" t="s">
        <v>143</v>
      </c>
      <c r="M275" s="282"/>
      <c r="N275" s="283" t="s">
        <v>1</v>
      </c>
      <c r="O275" s="229" t="s">
        <v>38</v>
      </c>
      <c r="P275" s="230">
        <f>I275+J275</f>
        <v>0</v>
      </c>
      <c r="Q275" s="230">
        <f>ROUND(I275*H275,2)</f>
        <v>0</v>
      </c>
      <c r="R275" s="230">
        <f>ROUND(J275*H275,2)</f>
        <v>0</v>
      </c>
      <c r="S275" s="91"/>
      <c r="T275" s="231">
        <f>S275*H275</f>
        <v>0</v>
      </c>
      <c r="U275" s="231">
        <v>0.001</v>
      </c>
      <c r="V275" s="231">
        <f>U275*H275</f>
        <v>0.0013500000000000001</v>
      </c>
      <c r="W275" s="231">
        <v>0</v>
      </c>
      <c r="X275" s="232">
        <f>W275*H275</f>
        <v>0</v>
      </c>
      <c r="Y275" s="38"/>
      <c r="Z275" s="38"/>
      <c r="AA275" s="38"/>
      <c r="AB275" s="38"/>
      <c r="AC275" s="38"/>
      <c r="AD275" s="38"/>
      <c r="AE275" s="38"/>
      <c r="AR275" s="233" t="s">
        <v>171</v>
      </c>
      <c r="AT275" s="233" t="s">
        <v>208</v>
      </c>
      <c r="AU275" s="233" t="s">
        <v>83</v>
      </c>
      <c r="AY275" s="17" t="s">
        <v>137</v>
      </c>
      <c r="BE275" s="234">
        <f>IF(O275="základní",K275,0)</f>
        <v>0</v>
      </c>
      <c r="BF275" s="234">
        <f>IF(O275="snížená",K275,0)</f>
        <v>0</v>
      </c>
      <c r="BG275" s="234">
        <f>IF(O275="zákl. přenesená",K275,0)</f>
        <v>0</v>
      </c>
      <c r="BH275" s="234">
        <f>IF(O275="sníž. přenesená",K275,0)</f>
        <v>0</v>
      </c>
      <c r="BI275" s="234">
        <f>IF(O275="nulová",K275,0)</f>
        <v>0</v>
      </c>
      <c r="BJ275" s="17" t="s">
        <v>83</v>
      </c>
      <c r="BK275" s="234">
        <f>ROUND(P275*H275,2)</f>
        <v>0</v>
      </c>
      <c r="BL275" s="17" t="s">
        <v>144</v>
      </c>
      <c r="BM275" s="233" t="s">
        <v>561</v>
      </c>
    </row>
    <row r="276" s="2" customFormat="1">
      <c r="A276" s="38"/>
      <c r="B276" s="39"/>
      <c r="C276" s="40"/>
      <c r="D276" s="235" t="s">
        <v>145</v>
      </c>
      <c r="E276" s="40"/>
      <c r="F276" s="236" t="s">
        <v>560</v>
      </c>
      <c r="G276" s="40"/>
      <c r="H276" s="40"/>
      <c r="I276" s="237"/>
      <c r="J276" s="237"/>
      <c r="K276" s="40"/>
      <c r="L276" s="40"/>
      <c r="M276" s="44"/>
      <c r="N276" s="238"/>
      <c r="O276" s="239"/>
      <c r="P276" s="91"/>
      <c r="Q276" s="91"/>
      <c r="R276" s="91"/>
      <c r="S276" s="91"/>
      <c r="T276" s="91"/>
      <c r="U276" s="91"/>
      <c r="V276" s="91"/>
      <c r="W276" s="91"/>
      <c r="X276" s="92"/>
      <c r="Y276" s="38"/>
      <c r="Z276" s="38"/>
      <c r="AA276" s="38"/>
      <c r="AB276" s="38"/>
      <c r="AC276" s="38"/>
      <c r="AD276" s="38"/>
      <c r="AE276" s="38"/>
      <c r="AT276" s="17" t="s">
        <v>145</v>
      </c>
      <c r="AU276" s="17" t="s">
        <v>83</v>
      </c>
    </row>
    <row r="277" s="2" customFormat="1" ht="24.15" customHeight="1">
      <c r="A277" s="38"/>
      <c r="B277" s="39"/>
      <c r="C277" s="221" t="s">
        <v>277</v>
      </c>
      <c r="D277" s="221" t="s">
        <v>139</v>
      </c>
      <c r="E277" s="222" t="s">
        <v>562</v>
      </c>
      <c r="F277" s="223" t="s">
        <v>563</v>
      </c>
      <c r="G277" s="224" t="s">
        <v>142</v>
      </c>
      <c r="H277" s="225">
        <v>27</v>
      </c>
      <c r="I277" s="226"/>
      <c r="J277" s="226"/>
      <c r="K277" s="227">
        <f>ROUND(P277*H277,2)</f>
        <v>0</v>
      </c>
      <c r="L277" s="223" t="s">
        <v>143</v>
      </c>
      <c r="M277" s="44"/>
      <c r="N277" s="228" t="s">
        <v>1</v>
      </c>
      <c r="O277" s="229" t="s">
        <v>38</v>
      </c>
      <c r="P277" s="230">
        <f>I277+J277</f>
        <v>0</v>
      </c>
      <c r="Q277" s="230">
        <f>ROUND(I277*H277,2)</f>
        <v>0</v>
      </c>
      <c r="R277" s="230">
        <f>ROUND(J277*H277,2)</f>
        <v>0</v>
      </c>
      <c r="S277" s="91"/>
      <c r="T277" s="231">
        <f>S277*H277</f>
        <v>0</v>
      </c>
      <c r="U277" s="231">
        <v>0</v>
      </c>
      <c r="V277" s="231">
        <f>U277*H277</f>
        <v>0</v>
      </c>
      <c r="W277" s="231">
        <v>0</v>
      </c>
      <c r="X277" s="232">
        <f>W277*H277</f>
        <v>0</v>
      </c>
      <c r="Y277" s="38"/>
      <c r="Z277" s="38"/>
      <c r="AA277" s="38"/>
      <c r="AB277" s="38"/>
      <c r="AC277" s="38"/>
      <c r="AD277" s="38"/>
      <c r="AE277" s="38"/>
      <c r="AR277" s="233" t="s">
        <v>144</v>
      </c>
      <c r="AT277" s="233" t="s">
        <v>139</v>
      </c>
      <c r="AU277" s="233" t="s">
        <v>83</v>
      </c>
      <c r="AY277" s="17" t="s">
        <v>137</v>
      </c>
      <c r="BE277" s="234">
        <f>IF(O277="základní",K277,0)</f>
        <v>0</v>
      </c>
      <c r="BF277" s="234">
        <f>IF(O277="snížená",K277,0)</f>
        <v>0</v>
      </c>
      <c r="BG277" s="234">
        <f>IF(O277="zákl. přenesená",K277,0)</f>
        <v>0</v>
      </c>
      <c r="BH277" s="234">
        <f>IF(O277="sníž. přenesená",K277,0)</f>
        <v>0</v>
      </c>
      <c r="BI277" s="234">
        <f>IF(O277="nulová",K277,0)</f>
        <v>0</v>
      </c>
      <c r="BJ277" s="17" t="s">
        <v>83</v>
      </c>
      <c r="BK277" s="234">
        <f>ROUND(P277*H277,2)</f>
        <v>0</v>
      </c>
      <c r="BL277" s="17" t="s">
        <v>144</v>
      </c>
      <c r="BM277" s="233" t="s">
        <v>564</v>
      </c>
    </row>
    <row r="278" s="2" customFormat="1">
      <c r="A278" s="38"/>
      <c r="B278" s="39"/>
      <c r="C278" s="40"/>
      <c r="D278" s="235" t="s">
        <v>145</v>
      </c>
      <c r="E278" s="40"/>
      <c r="F278" s="236" t="s">
        <v>565</v>
      </c>
      <c r="G278" s="40"/>
      <c r="H278" s="40"/>
      <c r="I278" s="237"/>
      <c r="J278" s="237"/>
      <c r="K278" s="40"/>
      <c r="L278" s="40"/>
      <c r="M278" s="44"/>
      <c r="N278" s="238"/>
      <c r="O278" s="239"/>
      <c r="P278" s="91"/>
      <c r="Q278" s="91"/>
      <c r="R278" s="91"/>
      <c r="S278" s="91"/>
      <c r="T278" s="91"/>
      <c r="U278" s="91"/>
      <c r="V278" s="91"/>
      <c r="W278" s="91"/>
      <c r="X278" s="92"/>
      <c r="Y278" s="38"/>
      <c r="Z278" s="38"/>
      <c r="AA278" s="38"/>
      <c r="AB278" s="38"/>
      <c r="AC278" s="38"/>
      <c r="AD278" s="38"/>
      <c r="AE278" s="38"/>
      <c r="AT278" s="17" t="s">
        <v>145</v>
      </c>
      <c r="AU278" s="17" t="s">
        <v>83</v>
      </c>
    </row>
    <row r="279" s="2" customFormat="1">
      <c r="A279" s="38"/>
      <c r="B279" s="39"/>
      <c r="C279" s="40"/>
      <c r="D279" s="240" t="s">
        <v>147</v>
      </c>
      <c r="E279" s="40"/>
      <c r="F279" s="241" t="s">
        <v>566</v>
      </c>
      <c r="G279" s="40"/>
      <c r="H279" s="40"/>
      <c r="I279" s="237"/>
      <c r="J279" s="237"/>
      <c r="K279" s="40"/>
      <c r="L279" s="40"/>
      <c r="M279" s="44"/>
      <c r="N279" s="238"/>
      <c r="O279" s="239"/>
      <c r="P279" s="91"/>
      <c r="Q279" s="91"/>
      <c r="R279" s="91"/>
      <c r="S279" s="91"/>
      <c r="T279" s="91"/>
      <c r="U279" s="91"/>
      <c r="V279" s="91"/>
      <c r="W279" s="91"/>
      <c r="X279" s="92"/>
      <c r="Y279" s="38"/>
      <c r="Z279" s="38"/>
      <c r="AA279" s="38"/>
      <c r="AB279" s="38"/>
      <c r="AC279" s="38"/>
      <c r="AD279" s="38"/>
      <c r="AE279" s="38"/>
      <c r="AT279" s="17" t="s">
        <v>147</v>
      </c>
      <c r="AU279" s="17" t="s">
        <v>83</v>
      </c>
    </row>
    <row r="280" s="14" customFormat="1">
      <c r="A280" s="14"/>
      <c r="B280" s="252"/>
      <c r="C280" s="253"/>
      <c r="D280" s="235" t="s">
        <v>149</v>
      </c>
      <c r="E280" s="254" t="s">
        <v>1</v>
      </c>
      <c r="F280" s="255" t="s">
        <v>501</v>
      </c>
      <c r="G280" s="253"/>
      <c r="H280" s="256">
        <v>27</v>
      </c>
      <c r="I280" s="257"/>
      <c r="J280" s="257"/>
      <c r="K280" s="253"/>
      <c r="L280" s="253"/>
      <c r="M280" s="258"/>
      <c r="N280" s="259"/>
      <c r="O280" s="260"/>
      <c r="P280" s="260"/>
      <c r="Q280" s="260"/>
      <c r="R280" s="260"/>
      <c r="S280" s="260"/>
      <c r="T280" s="260"/>
      <c r="U280" s="260"/>
      <c r="V280" s="260"/>
      <c r="W280" s="260"/>
      <c r="X280" s="261"/>
      <c r="Y280" s="14"/>
      <c r="Z280" s="14"/>
      <c r="AA280" s="14"/>
      <c r="AB280" s="14"/>
      <c r="AC280" s="14"/>
      <c r="AD280" s="14"/>
      <c r="AE280" s="14"/>
      <c r="AT280" s="262" t="s">
        <v>149</v>
      </c>
      <c r="AU280" s="262" t="s">
        <v>83</v>
      </c>
      <c r="AV280" s="14" t="s">
        <v>85</v>
      </c>
      <c r="AW280" s="14" t="s">
        <v>5</v>
      </c>
      <c r="AX280" s="14" t="s">
        <v>75</v>
      </c>
      <c r="AY280" s="262" t="s">
        <v>137</v>
      </c>
    </row>
    <row r="281" s="15" customFormat="1">
      <c r="A281" s="15"/>
      <c r="B281" s="263"/>
      <c r="C281" s="264"/>
      <c r="D281" s="235" t="s">
        <v>149</v>
      </c>
      <c r="E281" s="265" t="s">
        <v>1</v>
      </c>
      <c r="F281" s="266" t="s">
        <v>152</v>
      </c>
      <c r="G281" s="264"/>
      <c r="H281" s="267">
        <v>27</v>
      </c>
      <c r="I281" s="268"/>
      <c r="J281" s="268"/>
      <c r="K281" s="264"/>
      <c r="L281" s="264"/>
      <c r="M281" s="269"/>
      <c r="N281" s="270"/>
      <c r="O281" s="271"/>
      <c r="P281" s="271"/>
      <c r="Q281" s="271"/>
      <c r="R281" s="271"/>
      <c r="S281" s="271"/>
      <c r="T281" s="271"/>
      <c r="U281" s="271"/>
      <c r="V281" s="271"/>
      <c r="W281" s="271"/>
      <c r="X281" s="272"/>
      <c r="Y281" s="15"/>
      <c r="Z281" s="15"/>
      <c r="AA281" s="15"/>
      <c r="AB281" s="15"/>
      <c r="AC281" s="15"/>
      <c r="AD281" s="15"/>
      <c r="AE281" s="15"/>
      <c r="AT281" s="273" t="s">
        <v>149</v>
      </c>
      <c r="AU281" s="273" t="s">
        <v>83</v>
      </c>
      <c r="AV281" s="15" t="s">
        <v>144</v>
      </c>
      <c r="AW281" s="15" t="s">
        <v>5</v>
      </c>
      <c r="AX281" s="15" t="s">
        <v>83</v>
      </c>
      <c r="AY281" s="273" t="s">
        <v>137</v>
      </c>
    </row>
    <row r="282" s="2" customFormat="1" ht="24.15" customHeight="1">
      <c r="A282" s="38"/>
      <c r="B282" s="39"/>
      <c r="C282" s="274" t="s">
        <v>567</v>
      </c>
      <c r="D282" s="274" t="s">
        <v>208</v>
      </c>
      <c r="E282" s="275" t="s">
        <v>568</v>
      </c>
      <c r="F282" s="276" t="s">
        <v>569</v>
      </c>
      <c r="G282" s="277" t="s">
        <v>155</v>
      </c>
      <c r="H282" s="278">
        <v>4.0499999999999998</v>
      </c>
      <c r="I282" s="279"/>
      <c r="J282" s="280"/>
      <c r="K282" s="281">
        <f>ROUND(P282*H282,2)</f>
        <v>0</v>
      </c>
      <c r="L282" s="276" t="s">
        <v>143</v>
      </c>
      <c r="M282" s="282"/>
      <c r="N282" s="283" t="s">
        <v>1</v>
      </c>
      <c r="O282" s="229" t="s">
        <v>38</v>
      </c>
      <c r="P282" s="230">
        <f>I282+J282</f>
        <v>0</v>
      </c>
      <c r="Q282" s="230">
        <f>ROUND(I282*H282,2)</f>
        <v>0</v>
      </c>
      <c r="R282" s="230">
        <f>ROUND(J282*H282,2)</f>
        <v>0</v>
      </c>
      <c r="S282" s="91"/>
      <c r="T282" s="231">
        <f>S282*H282</f>
        <v>0</v>
      </c>
      <c r="U282" s="231">
        <v>0.20000000000000001</v>
      </c>
      <c r="V282" s="231">
        <f>U282*H282</f>
        <v>0.81000000000000005</v>
      </c>
      <c r="W282" s="231">
        <v>0</v>
      </c>
      <c r="X282" s="232">
        <f>W282*H282</f>
        <v>0</v>
      </c>
      <c r="Y282" s="38"/>
      <c r="Z282" s="38"/>
      <c r="AA282" s="38"/>
      <c r="AB282" s="38"/>
      <c r="AC282" s="38"/>
      <c r="AD282" s="38"/>
      <c r="AE282" s="38"/>
      <c r="AR282" s="233" t="s">
        <v>171</v>
      </c>
      <c r="AT282" s="233" t="s">
        <v>208</v>
      </c>
      <c r="AU282" s="233" t="s">
        <v>83</v>
      </c>
      <c r="AY282" s="17" t="s">
        <v>137</v>
      </c>
      <c r="BE282" s="234">
        <f>IF(O282="základní",K282,0)</f>
        <v>0</v>
      </c>
      <c r="BF282" s="234">
        <f>IF(O282="snížená",K282,0)</f>
        <v>0</v>
      </c>
      <c r="BG282" s="234">
        <f>IF(O282="zákl. přenesená",K282,0)</f>
        <v>0</v>
      </c>
      <c r="BH282" s="234">
        <f>IF(O282="sníž. přenesená",K282,0)</f>
        <v>0</v>
      </c>
      <c r="BI282" s="234">
        <f>IF(O282="nulová",K282,0)</f>
        <v>0</v>
      </c>
      <c r="BJ282" s="17" t="s">
        <v>83</v>
      </c>
      <c r="BK282" s="234">
        <f>ROUND(P282*H282,2)</f>
        <v>0</v>
      </c>
      <c r="BL282" s="17" t="s">
        <v>144</v>
      </c>
      <c r="BM282" s="233" t="s">
        <v>570</v>
      </c>
    </row>
    <row r="283" s="2" customFormat="1">
      <c r="A283" s="38"/>
      <c r="B283" s="39"/>
      <c r="C283" s="40"/>
      <c r="D283" s="235" t="s">
        <v>145</v>
      </c>
      <c r="E283" s="40"/>
      <c r="F283" s="236" t="s">
        <v>569</v>
      </c>
      <c r="G283" s="40"/>
      <c r="H283" s="40"/>
      <c r="I283" s="237"/>
      <c r="J283" s="237"/>
      <c r="K283" s="40"/>
      <c r="L283" s="40"/>
      <c r="M283" s="44"/>
      <c r="N283" s="238"/>
      <c r="O283" s="239"/>
      <c r="P283" s="91"/>
      <c r="Q283" s="91"/>
      <c r="R283" s="91"/>
      <c r="S283" s="91"/>
      <c r="T283" s="91"/>
      <c r="U283" s="91"/>
      <c r="V283" s="91"/>
      <c r="W283" s="91"/>
      <c r="X283" s="92"/>
      <c r="Y283" s="38"/>
      <c r="Z283" s="38"/>
      <c r="AA283" s="38"/>
      <c r="AB283" s="38"/>
      <c r="AC283" s="38"/>
      <c r="AD283" s="38"/>
      <c r="AE283" s="38"/>
      <c r="AT283" s="17" t="s">
        <v>145</v>
      </c>
      <c r="AU283" s="17" t="s">
        <v>83</v>
      </c>
    </row>
    <row r="284" s="14" customFormat="1">
      <c r="A284" s="14"/>
      <c r="B284" s="252"/>
      <c r="C284" s="253"/>
      <c r="D284" s="235" t="s">
        <v>149</v>
      </c>
      <c r="E284" s="254" t="s">
        <v>1</v>
      </c>
      <c r="F284" s="255" t="s">
        <v>571</v>
      </c>
      <c r="G284" s="253"/>
      <c r="H284" s="256">
        <v>4.0499999999999998</v>
      </c>
      <c r="I284" s="257"/>
      <c r="J284" s="257"/>
      <c r="K284" s="253"/>
      <c r="L284" s="253"/>
      <c r="M284" s="258"/>
      <c r="N284" s="259"/>
      <c r="O284" s="260"/>
      <c r="P284" s="260"/>
      <c r="Q284" s="260"/>
      <c r="R284" s="260"/>
      <c r="S284" s="260"/>
      <c r="T284" s="260"/>
      <c r="U284" s="260"/>
      <c r="V284" s="260"/>
      <c r="W284" s="260"/>
      <c r="X284" s="261"/>
      <c r="Y284" s="14"/>
      <c r="Z284" s="14"/>
      <c r="AA284" s="14"/>
      <c r="AB284" s="14"/>
      <c r="AC284" s="14"/>
      <c r="AD284" s="14"/>
      <c r="AE284" s="14"/>
      <c r="AT284" s="262" t="s">
        <v>149</v>
      </c>
      <c r="AU284" s="262" t="s">
        <v>83</v>
      </c>
      <c r="AV284" s="14" t="s">
        <v>85</v>
      </c>
      <c r="AW284" s="14" t="s">
        <v>5</v>
      </c>
      <c r="AX284" s="14" t="s">
        <v>75</v>
      </c>
      <c r="AY284" s="262" t="s">
        <v>137</v>
      </c>
    </row>
    <row r="285" s="15" customFormat="1">
      <c r="A285" s="15"/>
      <c r="B285" s="263"/>
      <c r="C285" s="264"/>
      <c r="D285" s="235" t="s">
        <v>149</v>
      </c>
      <c r="E285" s="265" t="s">
        <v>1</v>
      </c>
      <c r="F285" s="266" t="s">
        <v>152</v>
      </c>
      <c r="G285" s="264"/>
      <c r="H285" s="267">
        <v>4.0499999999999998</v>
      </c>
      <c r="I285" s="268"/>
      <c r="J285" s="268"/>
      <c r="K285" s="264"/>
      <c r="L285" s="264"/>
      <c r="M285" s="269"/>
      <c r="N285" s="270"/>
      <c r="O285" s="271"/>
      <c r="P285" s="271"/>
      <c r="Q285" s="271"/>
      <c r="R285" s="271"/>
      <c r="S285" s="271"/>
      <c r="T285" s="271"/>
      <c r="U285" s="271"/>
      <c r="V285" s="271"/>
      <c r="W285" s="271"/>
      <c r="X285" s="272"/>
      <c r="Y285" s="15"/>
      <c r="Z285" s="15"/>
      <c r="AA285" s="15"/>
      <c r="AB285" s="15"/>
      <c r="AC285" s="15"/>
      <c r="AD285" s="15"/>
      <c r="AE285" s="15"/>
      <c r="AT285" s="273" t="s">
        <v>149</v>
      </c>
      <c r="AU285" s="273" t="s">
        <v>83</v>
      </c>
      <c r="AV285" s="15" t="s">
        <v>144</v>
      </c>
      <c r="AW285" s="15" t="s">
        <v>5</v>
      </c>
      <c r="AX285" s="15" t="s">
        <v>83</v>
      </c>
      <c r="AY285" s="273" t="s">
        <v>137</v>
      </c>
    </row>
    <row r="286" s="2" customFormat="1" ht="24.15" customHeight="1">
      <c r="A286" s="38"/>
      <c r="B286" s="39"/>
      <c r="C286" s="221" t="s">
        <v>283</v>
      </c>
      <c r="D286" s="221" t="s">
        <v>139</v>
      </c>
      <c r="E286" s="222" t="s">
        <v>572</v>
      </c>
      <c r="F286" s="223" t="s">
        <v>573</v>
      </c>
      <c r="G286" s="224" t="s">
        <v>155</v>
      </c>
      <c r="H286" s="225">
        <v>1.6200000000000001</v>
      </c>
      <c r="I286" s="226"/>
      <c r="J286" s="226"/>
      <c r="K286" s="227">
        <f>ROUND(P286*H286,2)</f>
        <v>0</v>
      </c>
      <c r="L286" s="223" t="s">
        <v>143</v>
      </c>
      <c r="M286" s="44"/>
      <c r="N286" s="228" t="s">
        <v>1</v>
      </c>
      <c r="O286" s="229" t="s">
        <v>38</v>
      </c>
      <c r="P286" s="230">
        <f>I286+J286</f>
        <v>0</v>
      </c>
      <c r="Q286" s="230">
        <f>ROUND(I286*H286,2)</f>
        <v>0</v>
      </c>
      <c r="R286" s="230">
        <f>ROUND(J286*H286,2)</f>
        <v>0</v>
      </c>
      <c r="S286" s="91"/>
      <c r="T286" s="231">
        <f>S286*H286</f>
        <v>0</v>
      </c>
      <c r="U286" s="231">
        <v>0</v>
      </c>
      <c r="V286" s="231">
        <f>U286*H286</f>
        <v>0</v>
      </c>
      <c r="W286" s="231">
        <v>0</v>
      </c>
      <c r="X286" s="232">
        <f>W286*H286</f>
        <v>0</v>
      </c>
      <c r="Y286" s="38"/>
      <c r="Z286" s="38"/>
      <c r="AA286" s="38"/>
      <c r="AB286" s="38"/>
      <c r="AC286" s="38"/>
      <c r="AD286" s="38"/>
      <c r="AE286" s="38"/>
      <c r="AR286" s="233" t="s">
        <v>144</v>
      </c>
      <c r="AT286" s="233" t="s">
        <v>139</v>
      </c>
      <c r="AU286" s="233" t="s">
        <v>83</v>
      </c>
      <c r="AY286" s="17" t="s">
        <v>137</v>
      </c>
      <c r="BE286" s="234">
        <f>IF(O286="základní",K286,0)</f>
        <v>0</v>
      </c>
      <c r="BF286" s="234">
        <f>IF(O286="snížená",K286,0)</f>
        <v>0</v>
      </c>
      <c r="BG286" s="234">
        <f>IF(O286="zákl. přenesená",K286,0)</f>
        <v>0</v>
      </c>
      <c r="BH286" s="234">
        <f>IF(O286="sníž. přenesená",K286,0)</f>
        <v>0</v>
      </c>
      <c r="BI286" s="234">
        <f>IF(O286="nulová",K286,0)</f>
        <v>0</v>
      </c>
      <c r="BJ286" s="17" t="s">
        <v>83</v>
      </c>
      <c r="BK286" s="234">
        <f>ROUND(P286*H286,2)</f>
        <v>0</v>
      </c>
      <c r="BL286" s="17" t="s">
        <v>144</v>
      </c>
      <c r="BM286" s="233" t="s">
        <v>574</v>
      </c>
    </row>
    <row r="287" s="2" customFormat="1">
      <c r="A287" s="38"/>
      <c r="B287" s="39"/>
      <c r="C287" s="40"/>
      <c r="D287" s="235" t="s">
        <v>145</v>
      </c>
      <c r="E287" s="40"/>
      <c r="F287" s="236" t="s">
        <v>573</v>
      </c>
      <c r="G287" s="40"/>
      <c r="H287" s="40"/>
      <c r="I287" s="237"/>
      <c r="J287" s="237"/>
      <c r="K287" s="40"/>
      <c r="L287" s="40"/>
      <c r="M287" s="44"/>
      <c r="N287" s="238"/>
      <c r="O287" s="239"/>
      <c r="P287" s="91"/>
      <c r="Q287" s="91"/>
      <c r="R287" s="91"/>
      <c r="S287" s="91"/>
      <c r="T287" s="91"/>
      <c r="U287" s="91"/>
      <c r="V287" s="91"/>
      <c r="W287" s="91"/>
      <c r="X287" s="92"/>
      <c r="Y287" s="38"/>
      <c r="Z287" s="38"/>
      <c r="AA287" s="38"/>
      <c r="AB287" s="38"/>
      <c r="AC287" s="38"/>
      <c r="AD287" s="38"/>
      <c r="AE287" s="38"/>
      <c r="AT287" s="17" t="s">
        <v>145</v>
      </c>
      <c r="AU287" s="17" t="s">
        <v>83</v>
      </c>
    </row>
    <row r="288" s="2" customFormat="1">
      <c r="A288" s="38"/>
      <c r="B288" s="39"/>
      <c r="C288" s="40"/>
      <c r="D288" s="240" t="s">
        <v>147</v>
      </c>
      <c r="E288" s="40"/>
      <c r="F288" s="241" t="s">
        <v>575</v>
      </c>
      <c r="G288" s="40"/>
      <c r="H288" s="40"/>
      <c r="I288" s="237"/>
      <c r="J288" s="237"/>
      <c r="K288" s="40"/>
      <c r="L288" s="40"/>
      <c r="M288" s="44"/>
      <c r="N288" s="238"/>
      <c r="O288" s="239"/>
      <c r="P288" s="91"/>
      <c r="Q288" s="91"/>
      <c r="R288" s="91"/>
      <c r="S288" s="91"/>
      <c r="T288" s="91"/>
      <c r="U288" s="91"/>
      <c r="V288" s="91"/>
      <c r="W288" s="91"/>
      <c r="X288" s="92"/>
      <c r="Y288" s="38"/>
      <c r="Z288" s="38"/>
      <c r="AA288" s="38"/>
      <c r="AB288" s="38"/>
      <c r="AC288" s="38"/>
      <c r="AD288" s="38"/>
      <c r="AE288" s="38"/>
      <c r="AT288" s="17" t="s">
        <v>147</v>
      </c>
      <c r="AU288" s="17" t="s">
        <v>83</v>
      </c>
    </row>
    <row r="289" s="2" customFormat="1">
      <c r="A289" s="38"/>
      <c r="B289" s="39"/>
      <c r="C289" s="221" t="s">
        <v>576</v>
      </c>
      <c r="D289" s="221" t="s">
        <v>139</v>
      </c>
      <c r="E289" s="222" t="s">
        <v>577</v>
      </c>
      <c r="F289" s="223" t="s">
        <v>578</v>
      </c>
      <c r="G289" s="224" t="s">
        <v>155</v>
      </c>
      <c r="H289" s="225">
        <v>1.6200000000000001</v>
      </c>
      <c r="I289" s="226"/>
      <c r="J289" s="226"/>
      <c r="K289" s="227">
        <f>ROUND(P289*H289,2)</f>
        <v>0</v>
      </c>
      <c r="L289" s="223" t="s">
        <v>143</v>
      </c>
      <c r="M289" s="44"/>
      <c r="N289" s="228" t="s">
        <v>1</v>
      </c>
      <c r="O289" s="229" t="s">
        <v>38</v>
      </c>
      <c r="P289" s="230">
        <f>I289+J289</f>
        <v>0</v>
      </c>
      <c r="Q289" s="230">
        <f>ROUND(I289*H289,2)</f>
        <v>0</v>
      </c>
      <c r="R289" s="230">
        <f>ROUND(J289*H289,2)</f>
        <v>0</v>
      </c>
      <c r="S289" s="91"/>
      <c r="T289" s="231">
        <f>S289*H289</f>
        <v>0</v>
      </c>
      <c r="U289" s="231">
        <v>0</v>
      </c>
      <c r="V289" s="231">
        <f>U289*H289</f>
        <v>0</v>
      </c>
      <c r="W289" s="231">
        <v>0</v>
      </c>
      <c r="X289" s="232">
        <f>W289*H289</f>
        <v>0</v>
      </c>
      <c r="Y289" s="38"/>
      <c r="Z289" s="38"/>
      <c r="AA289" s="38"/>
      <c r="AB289" s="38"/>
      <c r="AC289" s="38"/>
      <c r="AD289" s="38"/>
      <c r="AE289" s="38"/>
      <c r="AR289" s="233" t="s">
        <v>144</v>
      </c>
      <c r="AT289" s="233" t="s">
        <v>139</v>
      </c>
      <c r="AU289" s="233" t="s">
        <v>83</v>
      </c>
      <c r="AY289" s="17" t="s">
        <v>137</v>
      </c>
      <c r="BE289" s="234">
        <f>IF(O289="základní",K289,0)</f>
        <v>0</v>
      </c>
      <c r="BF289" s="234">
        <f>IF(O289="snížená",K289,0)</f>
        <v>0</v>
      </c>
      <c r="BG289" s="234">
        <f>IF(O289="zákl. přenesená",K289,0)</f>
        <v>0</v>
      </c>
      <c r="BH289" s="234">
        <f>IF(O289="sníž. přenesená",K289,0)</f>
        <v>0</v>
      </c>
      <c r="BI289" s="234">
        <f>IF(O289="nulová",K289,0)</f>
        <v>0</v>
      </c>
      <c r="BJ289" s="17" t="s">
        <v>83</v>
      </c>
      <c r="BK289" s="234">
        <f>ROUND(P289*H289,2)</f>
        <v>0</v>
      </c>
      <c r="BL289" s="17" t="s">
        <v>144</v>
      </c>
      <c r="BM289" s="233" t="s">
        <v>579</v>
      </c>
    </row>
    <row r="290" s="2" customFormat="1">
      <c r="A290" s="38"/>
      <c r="B290" s="39"/>
      <c r="C290" s="40"/>
      <c r="D290" s="235" t="s">
        <v>145</v>
      </c>
      <c r="E290" s="40"/>
      <c r="F290" s="236" t="s">
        <v>580</v>
      </c>
      <c r="G290" s="40"/>
      <c r="H290" s="40"/>
      <c r="I290" s="237"/>
      <c r="J290" s="237"/>
      <c r="K290" s="40"/>
      <c r="L290" s="40"/>
      <c r="M290" s="44"/>
      <c r="N290" s="238"/>
      <c r="O290" s="239"/>
      <c r="P290" s="91"/>
      <c r="Q290" s="91"/>
      <c r="R290" s="91"/>
      <c r="S290" s="91"/>
      <c r="T290" s="91"/>
      <c r="U290" s="91"/>
      <c r="V290" s="91"/>
      <c r="W290" s="91"/>
      <c r="X290" s="92"/>
      <c r="Y290" s="38"/>
      <c r="Z290" s="38"/>
      <c r="AA290" s="38"/>
      <c r="AB290" s="38"/>
      <c r="AC290" s="38"/>
      <c r="AD290" s="38"/>
      <c r="AE290" s="38"/>
      <c r="AT290" s="17" t="s">
        <v>145</v>
      </c>
      <c r="AU290" s="17" t="s">
        <v>83</v>
      </c>
    </row>
    <row r="291" s="2" customFormat="1">
      <c r="A291" s="38"/>
      <c r="B291" s="39"/>
      <c r="C291" s="40"/>
      <c r="D291" s="240" t="s">
        <v>147</v>
      </c>
      <c r="E291" s="40"/>
      <c r="F291" s="241" t="s">
        <v>581</v>
      </c>
      <c r="G291" s="40"/>
      <c r="H291" s="40"/>
      <c r="I291" s="237"/>
      <c r="J291" s="237"/>
      <c r="K291" s="40"/>
      <c r="L291" s="40"/>
      <c r="M291" s="44"/>
      <c r="N291" s="238"/>
      <c r="O291" s="239"/>
      <c r="P291" s="91"/>
      <c r="Q291" s="91"/>
      <c r="R291" s="91"/>
      <c r="S291" s="91"/>
      <c r="T291" s="91"/>
      <c r="U291" s="91"/>
      <c r="V291" s="91"/>
      <c r="W291" s="91"/>
      <c r="X291" s="92"/>
      <c r="Y291" s="38"/>
      <c r="Z291" s="38"/>
      <c r="AA291" s="38"/>
      <c r="AB291" s="38"/>
      <c r="AC291" s="38"/>
      <c r="AD291" s="38"/>
      <c r="AE291" s="38"/>
      <c r="AT291" s="17" t="s">
        <v>147</v>
      </c>
      <c r="AU291" s="17" t="s">
        <v>83</v>
      </c>
    </row>
    <row r="292" s="2" customFormat="1" ht="24.15" customHeight="1">
      <c r="A292" s="38"/>
      <c r="B292" s="39"/>
      <c r="C292" s="221" t="s">
        <v>289</v>
      </c>
      <c r="D292" s="221" t="s">
        <v>139</v>
      </c>
      <c r="E292" s="222" t="s">
        <v>582</v>
      </c>
      <c r="F292" s="223" t="s">
        <v>583</v>
      </c>
      <c r="G292" s="224" t="s">
        <v>155</v>
      </c>
      <c r="H292" s="225">
        <v>8.0999999999999996</v>
      </c>
      <c r="I292" s="226"/>
      <c r="J292" s="226"/>
      <c r="K292" s="227">
        <f>ROUND(P292*H292,2)</f>
        <v>0</v>
      </c>
      <c r="L292" s="223" t="s">
        <v>143</v>
      </c>
      <c r="M292" s="44"/>
      <c r="N292" s="228" t="s">
        <v>1</v>
      </c>
      <c r="O292" s="229" t="s">
        <v>38</v>
      </c>
      <c r="P292" s="230">
        <f>I292+J292</f>
        <v>0</v>
      </c>
      <c r="Q292" s="230">
        <f>ROUND(I292*H292,2)</f>
        <v>0</v>
      </c>
      <c r="R292" s="230">
        <f>ROUND(J292*H292,2)</f>
        <v>0</v>
      </c>
      <c r="S292" s="91"/>
      <c r="T292" s="231">
        <f>S292*H292</f>
        <v>0</v>
      </c>
      <c r="U292" s="231">
        <v>0</v>
      </c>
      <c r="V292" s="231">
        <f>U292*H292</f>
        <v>0</v>
      </c>
      <c r="W292" s="231">
        <v>0</v>
      </c>
      <c r="X292" s="232">
        <f>W292*H292</f>
        <v>0</v>
      </c>
      <c r="Y292" s="38"/>
      <c r="Z292" s="38"/>
      <c r="AA292" s="38"/>
      <c r="AB292" s="38"/>
      <c r="AC292" s="38"/>
      <c r="AD292" s="38"/>
      <c r="AE292" s="38"/>
      <c r="AR292" s="233" t="s">
        <v>144</v>
      </c>
      <c r="AT292" s="233" t="s">
        <v>139</v>
      </c>
      <c r="AU292" s="233" t="s">
        <v>83</v>
      </c>
      <c r="AY292" s="17" t="s">
        <v>137</v>
      </c>
      <c r="BE292" s="234">
        <f>IF(O292="základní",K292,0)</f>
        <v>0</v>
      </c>
      <c r="BF292" s="234">
        <f>IF(O292="snížená",K292,0)</f>
        <v>0</v>
      </c>
      <c r="BG292" s="234">
        <f>IF(O292="zákl. přenesená",K292,0)</f>
        <v>0</v>
      </c>
      <c r="BH292" s="234">
        <f>IF(O292="sníž. přenesená",K292,0)</f>
        <v>0</v>
      </c>
      <c r="BI292" s="234">
        <f>IF(O292="nulová",K292,0)</f>
        <v>0</v>
      </c>
      <c r="BJ292" s="17" t="s">
        <v>83</v>
      </c>
      <c r="BK292" s="234">
        <f>ROUND(P292*H292,2)</f>
        <v>0</v>
      </c>
      <c r="BL292" s="17" t="s">
        <v>144</v>
      </c>
      <c r="BM292" s="233" t="s">
        <v>584</v>
      </c>
    </row>
    <row r="293" s="2" customFormat="1">
      <c r="A293" s="38"/>
      <c r="B293" s="39"/>
      <c r="C293" s="40"/>
      <c r="D293" s="235" t="s">
        <v>145</v>
      </c>
      <c r="E293" s="40"/>
      <c r="F293" s="236" t="s">
        <v>585</v>
      </c>
      <c r="G293" s="40"/>
      <c r="H293" s="40"/>
      <c r="I293" s="237"/>
      <c r="J293" s="237"/>
      <c r="K293" s="40"/>
      <c r="L293" s="40"/>
      <c r="M293" s="44"/>
      <c r="N293" s="238"/>
      <c r="O293" s="239"/>
      <c r="P293" s="91"/>
      <c r="Q293" s="91"/>
      <c r="R293" s="91"/>
      <c r="S293" s="91"/>
      <c r="T293" s="91"/>
      <c r="U293" s="91"/>
      <c r="V293" s="91"/>
      <c r="W293" s="91"/>
      <c r="X293" s="92"/>
      <c r="Y293" s="38"/>
      <c r="Z293" s="38"/>
      <c r="AA293" s="38"/>
      <c r="AB293" s="38"/>
      <c r="AC293" s="38"/>
      <c r="AD293" s="38"/>
      <c r="AE293" s="38"/>
      <c r="AT293" s="17" t="s">
        <v>145</v>
      </c>
      <c r="AU293" s="17" t="s">
        <v>83</v>
      </c>
    </row>
    <row r="294" s="2" customFormat="1">
      <c r="A294" s="38"/>
      <c r="B294" s="39"/>
      <c r="C294" s="40"/>
      <c r="D294" s="240" t="s">
        <v>147</v>
      </c>
      <c r="E294" s="40"/>
      <c r="F294" s="241" t="s">
        <v>586</v>
      </c>
      <c r="G294" s="40"/>
      <c r="H294" s="40"/>
      <c r="I294" s="237"/>
      <c r="J294" s="237"/>
      <c r="K294" s="40"/>
      <c r="L294" s="40"/>
      <c r="M294" s="44"/>
      <c r="N294" s="238"/>
      <c r="O294" s="239"/>
      <c r="P294" s="91"/>
      <c r="Q294" s="91"/>
      <c r="R294" s="91"/>
      <c r="S294" s="91"/>
      <c r="T294" s="91"/>
      <c r="U294" s="91"/>
      <c r="V294" s="91"/>
      <c r="W294" s="91"/>
      <c r="X294" s="92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83</v>
      </c>
    </row>
    <row r="295" s="14" customFormat="1">
      <c r="A295" s="14"/>
      <c r="B295" s="252"/>
      <c r="C295" s="253"/>
      <c r="D295" s="235" t="s">
        <v>149</v>
      </c>
      <c r="E295" s="254" t="s">
        <v>1</v>
      </c>
      <c r="F295" s="255" t="s">
        <v>587</v>
      </c>
      <c r="G295" s="253"/>
      <c r="H295" s="256">
        <v>8.0999999999999996</v>
      </c>
      <c r="I295" s="257"/>
      <c r="J295" s="257"/>
      <c r="K295" s="253"/>
      <c r="L295" s="253"/>
      <c r="M295" s="258"/>
      <c r="N295" s="259"/>
      <c r="O295" s="260"/>
      <c r="P295" s="260"/>
      <c r="Q295" s="260"/>
      <c r="R295" s="260"/>
      <c r="S295" s="260"/>
      <c r="T295" s="260"/>
      <c r="U295" s="260"/>
      <c r="V295" s="260"/>
      <c r="W295" s="260"/>
      <c r="X295" s="261"/>
      <c r="Y295" s="14"/>
      <c r="Z295" s="14"/>
      <c r="AA295" s="14"/>
      <c r="AB295" s="14"/>
      <c r="AC295" s="14"/>
      <c r="AD295" s="14"/>
      <c r="AE295" s="14"/>
      <c r="AT295" s="262" t="s">
        <v>149</v>
      </c>
      <c r="AU295" s="262" t="s">
        <v>83</v>
      </c>
      <c r="AV295" s="14" t="s">
        <v>85</v>
      </c>
      <c r="AW295" s="14" t="s">
        <v>5</v>
      </c>
      <c r="AX295" s="14" t="s">
        <v>75</v>
      </c>
      <c r="AY295" s="262" t="s">
        <v>137</v>
      </c>
    </row>
    <row r="296" s="15" customFormat="1">
      <c r="A296" s="15"/>
      <c r="B296" s="263"/>
      <c r="C296" s="264"/>
      <c r="D296" s="235" t="s">
        <v>149</v>
      </c>
      <c r="E296" s="265" t="s">
        <v>1</v>
      </c>
      <c r="F296" s="266" t="s">
        <v>152</v>
      </c>
      <c r="G296" s="264"/>
      <c r="H296" s="267">
        <v>8.0999999999999996</v>
      </c>
      <c r="I296" s="268"/>
      <c r="J296" s="268"/>
      <c r="K296" s="264"/>
      <c r="L296" s="264"/>
      <c r="M296" s="269"/>
      <c r="N296" s="270"/>
      <c r="O296" s="271"/>
      <c r="P296" s="271"/>
      <c r="Q296" s="271"/>
      <c r="R296" s="271"/>
      <c r="S296" s="271"/>
      <c r="T296" s="271"/>
      <c r="U296" s="271"/>
      <c r="V296" s="271"/>
      <c r="W296" s="271"/>
      <c r="X296" s="272"/>
      <c r="Y296" s="15"/>
      <c r="Z296" s="15"/>
      <c r="AA296" s="15"/>
      <c r="AB296" s="15"/>
      <c r="AC296" s="15"/>
      <c r="AD296" s="15"/>
      <c r="AE296" s="15"/>
      <c r="AT296" s="273" t="s">
        <v>149</v>
      </c>
      <c r="AU296" s="273" t="s">
        <v>83</v>
      </c>
      <c r="AV296" s="15" t="s">
        <v>144</v>
      </c>
      <c r="AW296" s="15" t="s">
        <v>5</v>
      </c>
      <c r="AX296" s="15" t="s">
        <v>83</v>
      </c>
      <c r="AY296" s="273" t="s">
        <v>137</v>
      </c>
    </row>
    <row r="297" s="2" customFormat="1" ht="24.15" customHeight="1">
      <c r="A297" s="38"/>
      <c r="B297" s="39"/>
      <c r="C297" s="221" t="s">
        <v>588</v>
      </c>
      <c r="D297" s="221" t="s">
        <v>139</v>
      </c>
      <c r="E297" s="222" t="s">
        <v>589</v>
      </c>
      <c r="F297" s="223" t="s">
        <v>590</v>
      </c>
      <c r="G297" s="224" t="s">
        <v>183</v>
      </c>
      <c r="H297" s="225">
        <v>2.319</v>
      </c>
      <c r="I297" s="226"/>
      <c r="J297" s="226"/>
      <c r="K297" s="227">
        <f>ROUND(P297*H297,2)</f>
        <v>0</v>
      </c>
      <c r="L297" s="223" t="s">
        <v>143</v>
      </c>
      <c r="M297" s="44"/>
      <c r="N297" s="228" t="s">
        <v>1</v>
      </c>
      <c r="O297" s="229" t="s">
        <v>38</v>
      </c>
      <c r="P297" s="230">
        <f>I297+J297</f>
        <v>0</v>
      </c>
      <c r="Q297" s="230">
        <f>ROUND(I297*H297,2)</f>
        <v>0</v>
      </c>
      <c r="R297" s="230">
        <f>ROUND(J297*H297,2)</f>
        <v>0</v>
      </c>
      <c r="S297" s="91"/>
      <c r="T297" s="231">
        <f>S297*H297</f>
        <v>0</v>
      </c>
      <c r="U297" s="231">
        <v>0</v>
      </c>
      <c r="V297" s="231">
        <f>U297*H297</f>
        <v>0</v>
      </c>
      <c r="W297" s="231">
        <v>0</v>
      </c>
      <c r="X297" s="232">
        <f>W297*H297</f>
        <v>0</v>
      </c>
      <c r="Y297" s="38"/>
      <c r="Z297" s="38"/>
      <c r="AA297" s="38"/>
      <c r="AB297" s="38"/>
      <c r="AC297" s="38"/>
      <c r="AD297" s="38"/>
      <c r="AE297" s="38"/>
      <c r="AR297" s="233" t="s">
        <v>144</v>
      </c>
      <c r="AT297" s="233" t="s">
        <v>139</v>
      </c>
      <c r="AU297" s="233" t="s">
        <v>83</v>
      </c>
      <c r="AY297" s="17" t="s">
        <v>137</v>
      </c>
      <c r="BE297" s="234">
        <f>IF(O297="základní",K297,0)</f>
        <v>0</v>
      </c>
      <c r="BF297" s="234">
        <f>IF(O297="snížená",K297,0)</f>
        <v>0</v>
      </c>
      <c r="BG297" s="234">
        <f>IF(O297="zákl. přenesená",K297,0)</f>
        <v>0</v>
      </c>
      <c r="BH297" s="234">
        <f>IF(O297="sníž. přenesená",K297,0)</f>
        <v>0</v>
      </c>
      <c r="BI297" s="234">
        <f>IF(O297="nulová",K297,0)</f>
        <v>0</v>
      </c>
      <c r="BJ297" s="17" t="s">
        <v>83</v>
      </c>
      <c r="BK297" s="234">
        <f>ROUND(P297*H297,2)</f>
        <v>0</v>
      </c>
      <c r="BL297" s="17" t="s">
        <v>144</v>
      </c>
      <c r="BM297" s="233" t="s">
        <v>591</v>
      </c>
    </row>
    <row r="298" s="2" customFormat="1">
      <c r="A298" s="38"/>
      <c r="B298" s="39"/>
      <c r="C298" s="40"/>
      <c r="D298" s="235" t="s">
        <v>145</v>
      </c>
      <c r="E298" s="40"/>
      <c r="F298" s="236" t="s">
        <v>592</v>
      </c>
      <c r="G298" s="40"/>
      <c r="H298" s="40"/>
      <c r="I298" s="237"/>
      <c r="J298" s="237"/>
      <c r="K298" s="40"/>
      <c r="L298" s="40"/>
      <c r="M298" s="44"/>
      <c r="N298" s="238"/>
      <c r="O298" s="239"/>
      <c r="P298" s="91"/>
      <c r="Q298" s="91"/>
      <c r="R298" s="91"/>
      <c r="S298" s="91"/>
      <c r="T298" s="91"/>
      <c r="U298" s="91"/>
      <c r="V298" s="91"/>
      <c r="W298" s="91"/>
      <c r="X298" s="92"/>
      <c r="Y298" s="38"/>
      <c r="Z298" s="38"/>
      <c r="AA298" s="38"/>
      <c r="AB298" s="38"/>
      <c r="AC298" s="38"/>
      <c r="AD298" s="38"/>
      <c r="AE298" s="38"/>
      <c r="AT298" s="17" t="s">
        <v>145</v>
      </c>
      <c r="AU298" s="17" t="s">
        <v>83</v>
      </c>
    </row>
    <row r="299" s="2" customFormat="1">
      <c r="A299" s="38"/>
      <c r="B299" s="39"/>
      <c r="C299" s="40"/>
      <c r="D299" s="240" t="s">
        <v>147</v>
      </c>
      <c r="E299" s="40"/>
      <c r="F299" s="241" t="s">
        <v>593</v>
      </c>
      <c r="G299" s="40"/>
      <c r="H299" s="40"/>
      <c r="I299" s="237"/>
      <c r="J299" s="237"/>
      <c r="K299" s="40"/>
      <c r="L299" s="40"/>
      <c r="M299" s="44"/>
      <c r="N299" s="238"/>
      <c r="O299" s="239"/>
      <c r="P299" s="91"/>
      <c r="Q299" s="91"/>
      <c r="R299" s="91"/>
      <c r="S299" s="91"/>
      <c r="T299" s="91"/>
      <c r="U299" s="91"/>
      <c r="V299" s="91"/>
      <c r="W299" s="91"/>
      <c r="X299" s="92"/>
      <c r="Y299" s="38"/>
      <c r="Z299" s="38"/>
      <c r="AA299" s="38"/>
      <c r="AB299" s="38"/>
      <c r="AC299" s="38"/>
      <c r="AD299" s="38"/>
      <c r="AE299" s="38"/>
      <c r="AT299" s="17" t="s">
        <v>147</v>
      </c>
      <c r="AU299" s="17" t="s">
        <v>83</v>
      </c>
    </row>
    <row r="300" s="14" customFormat="1">
      <c r="A300" s="14"/>
      <c r="B300" s="252"/>
      <c r="C300" s="253"/>
      <c r="D300" s="235" t="s">
        <v>149</v>
      </c>
      <c r="E300" s="254" t="s">
        <v>1</v>
      </c>
      <c r="F300" s="255" t="s">
        <v>594</v>
      </c>
      <c r="G300" s="253"/>
      <c r="H300" s="256">
        <v>2.319</v>
      </c>
      <c r="I300" s="257"/>
      <c r="J300" s="257"/>
      <c r="K300" s="253"/>
      <c r="L300" s="253"/>
      <c r="M300" s="258"/>
      <c r="N300" s="259"/>
      <c r="O300" s="260"/>
      <c r="P300" s="260"/>
      <c r="Q300" s="260"/>
      <c r="R300" s="260"/>
      <c r="S300" s="260"/>
      <c r="T300" s="260"/>
      <c r="U300" s="260"/>
      <c r="V300" s="260"/>
      <c r="W300" s="260"/>
      <c r="X300" s="261"/>
      <c r="Y300" s="14"/>
      <c r="Z300" s="14"/>
      <c r="AA300" s="14"/>
      <c r="AB300" s="14"/>
      <c r="AC300" s="14"/>
      <c r="AD300" s="14"/>
      <c r="AE300" s="14"/>
      <c r="AT300" s="262" t="s">
        <v>149</v>
      </c>
      <c r="AU300" s="262" t="s">
        <v>83</v>
      </c>
      <c r="AV300" s="14" t="s">
        <v>85</v>
      </c>
      <c r="AW300" s="14" t="s">
        <v>5</v>
      </c>
      <c r="AX300" s="14" t="s">
        <v>75</v>
      </c>
      <c r="AY300" s="262" t="s">
        <v>137</v>
      </c>
    </row>
    <row r="301" s="15" customFormat="1">
      <c r="A301" s="15"/>
      <c r="B301" s="263"/>
      <c r="C301" s="264"/>
      <c r="D301" s="235" t="s">
        <v>149</v>
      </c>
      <c r="E301" s="265" t="s">
        <v>1</v>
      </c>
      <c r="F301" s="266" t="s">
        <v>152</v>
      </c>
      <c r="G301" s="264"/>
      <c r="H301" s="267">
        <v>2.319</v>
      </c>
      <c r="I301" s="268"/>
      <c r="J301" s="268"/>
      <c r="K301" s="264"/>
      <c r="L301" s="264"/>
      <c r="M301" s="269"/>
      <c r="N301" s="284"/>
      <c r="O301" s="285"/>
      <c r="P301" s="285"/>
      <c r="Q301" s="285"/>
      <c r="R301" s="285"/>
      <c r="S301" s="285"/>
      <c r="T301" s="285"/>
      <c r="U301" s="285"/>
      <c r="V301" s="285"/>
      <c r="W301" s="285"/>
      <c r="X301" s="286"/>
      <c r="Y301" s="15"/>
      <c r="Z301" s="15"/>
      <c r="AA301" s="15"/>
      <c r="AB301" s="15"/>
      <c r="AC301" s="15"/>
      <c r="AD301" s="15"/>
      <c r="AE301" s="15"/>
      <c r="AT301" s="273" t="s">
        <v>149</v>
      </c>
      <c r="AU301" s="273" t="s">
        <v>83</v>
      </c>
      <c r="AV301" s="15" t="s">
        <v>144</v>
      </c>
      <c r="AW301" s="15" t="s">
        <v>5</v>
      </c>
      <c r="AX301" s="15" t="s">
        <v>83</v>
      </c>
      <c r="AY301" s="273" t="s">
        <v>137</v>
      </c>
    </row>
    <row r="302" s="2" customFormat="1" ht="6.96" customHeight="1">
      <c r="A302" s="38"/>
      <c r="B302" s="66"/>
      <c r="C302" s="67"/>
      <c r="D302" s="67"/>
      <c r="E302" s="67"/>
      <c r="F302" s="67"/>
      <c r="G302" s="67"/>
      <c r="H302" s="67"/>
      <c r="I302" s="67"/>
      <c r="J302" s="67"/>
      <c r="K302" s="67"/>
      <c r="L302" s="67"/>
      <c r="M302" s="44"/>
      <c r="N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</sheetData>
  <sheetProtection sheet="1" autoFilter="0" formatColumns="0" formatRows="0" objects="1" scenarios="1" spinCount="100000" saltValue="UfZ5pp+tTerZ7alBmIJoeZMl6nP1V6vJQKmDeAz65wMC8yCWIUbOLbQluIp2G+eC1qFZe2NsvKtpTcWE6LAf2Q==" hashValue="gTowtxfcsJCDoE2IwTGmB8SunMzUGWdIJb1tOL8LxB5rSHjyC5HDcBCakAjRHysz+GI1gKsStaYG1ldqMk2UWg==" algorithmName="SHA-512" password="CC35"/>
  <autoFilter ref="C116:L30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1" r:id="rId1" display="https://podminky.urs.cz/item/CS_URS_2024_02/111209111"/>
    <hyperlink ref="F127" r:id="rId2" display="https://podminky.urs.cz/item/CS_URS_2024_02/111211101"/>
    <hyperlink ref="F133" r:id="rId3" display="https://podminky.urs.cz/item/CS_URS_2024_02/112101101"/>
    <hyperlink ref="F139" r:id="rId4" display="https://podminky.urs.cz/item/CS_URS_2024_02/112101102"/>
    <hyperlink ref="F145" r:id="rId5" display="https://podminky.urs.cz/item/CS_URS_2024_02/112155115"/>
    <hyperlink ref="F151" r:id="rId6" display="https://podminky.urs.cz/item/CS_URS_2024_02/112155121"/>
    <hyperlink ref="F157" r:id="rId7" display="https://podminky.urs.cz/item/CS_URS_2024_02/112251102"/>
    <hyperlink ref="F163" r:id="rId8" display="https://podminky.urs.cz/item/CS_URS_2024_02/112251103"/>
    <hyperlink ref="F169" r:id="rId9" display="https://podminky.urs.cz/item/CS_URS_2024_02/162201421"/>
    <hyperlink ref="F174" r:id="rId10" display="https://podminky.urs.cz/item/CS_URS_2024_02/162201422"/>
    <hyperlink ref="F179" r:id="rId11" display="https://podminky.urs.cz/item/CS_URS_2024_02/162301971"/>
    <hyperlink ref="F184" r:id="rId12" display="https://podminky.urs.cz/item/CS_URS_2024_02/162301972"/>
    <hyperlink ref="F189" r:id="rId13" display="https://podminky.urs.cz/item/CS_URS_2024_02/171201221"/>
    <hyperlink ref="F196" r:id="rId14" display="https://podminky.urs.cz/item/CS_URS_2024_02/171251201"/>
    <hyperlink ref="F201" r:id="rId15" display="https://podminky.urs.cz/item/CS_URS_2024_02/181451131"/>
    <hyperlink ref="F210" r:id="rId16" display="https://podminky.urs.cz/item/CS_URS_2024_02/183101221"/>
    <hyperlink ref="F217" r:id="rId17" display="https://podminky.urs.cz/item/CS_URS_2024_02/183403112"/>
    <hyperlink ref="F222" r:id="rId18" display="https://podminky.urs.cz/item/CS_URS_2024_02/183403151"/>
    <hyperlink ref="F225" r:id="rId19" display="https://podminky.urs.cz/item/CS_URS_2024_02/183403152"/>
    <hyperlink ref="F228" r:id="rId20" display="https://podminky.urs.cz/item/CS_URS_2024_02/184102113"/>
    <hyperlink ref="F253" r:id="rId21" display="https://podminky.urs.cz/item/CS_URS_2024_02/184215132"/>
    <hyperlink ref="F262" r:id="rId22" display="https://podminky.urs.cz/item/CS_URS_2024_02/184813121"/>
    <hyperlink ref="F267" r:id="rId23" display="https://podminky.urs.cz/item/CS_URS_2024_02/184813134"/>
    <hyperlink ref="F270" r:id="rId24" display="https://podminky.urs.cz/item/CS_URS_2024_02/184816111"/>
    <hyperlink ref="F279" r:id="rId25" display="https://podminky.urs.cz/item/CS_URS_2024_02/184911431"/>
    <hyperlink ref="F288" r:id="rId26" display="https://podminky.urs.cz/item/CS_URS_2024_02/185804312"/>
    <hyperlink ref="F291" r:id="rId27" display="https://podminky.urs.cz/item/CS_URS_2024_02/185851121"/>
    <hyperlink ref="F294" r:id="rId28" display="https://podminky.urs.cz/item/CS_URS_2024_02/185851129"/>
    <hyperlink ref="F299" r:id="rId29" display="https://podminky.urs.cz/item/CS_URS_2024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595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ROUND(K120,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ROUND((SUM(BE120:BE182)),  2)</f>
        <v>0</v>
      </c>
      <c r="G35" s="38"/>
      <c r="H35" s="38"/>
      <c r="I35" s="156">
        <v>0.20999999999999999</v>
      </c>
      <c r="J35" s="38"/>
      <c r="K35" s="151">
        <f>ROUND(((SUM(BE120:BE182))*I35),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ROUND((SUM(BF120:BF182)),  2)</f>
        <v>0</v>
      </c>
      <c r="G36" s="38"/>
      <c r="H36" s="38"/>
      <c r="I36" s="156">
        <v>0.12</v>
      </c>
      <c r="J36" s="38"/>
      <c r="K36" s="151">
        <f>ROUND(((SUM(BF120:BF182))*I36),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ROUND((SUM(BG120:BG182)),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ROUND((SUM(BH120:BH182)),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ROUND((SUM(BI120:BI182)),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SO803 - Následná tříletá ...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Q120</f>
        <v>0</v>
      </c>
      <c r="J96" s="110">
        <f>R120</f>
        <v>0</v>
      </c>
      <c r="K96" s="110">
        <f>K120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113</v>
      </c>
      <c r="E97" s="183"/>
      <c r="F97" s="183"/>
      <c r="G97" s="183"/>
      <c r="H97" s="183"/>
      <c r="I97" s="184">
        <f>Q121</f>
        <v>0</v>
      </c>
      <c r="J97" s="184">
        <f>R121</f>
        <v>0</v>
      </c>
      <c r="K97" s="184">
        <f>K121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596</v>
      </c>
      <c r="E98" s="189"/>
      <c r="F98" s="189"/>
      <c r="G98" s="189"/>
      <c r="H98" s="189"/>
      <c r="I98" s="190">
        <f>Q122</f>
        <v>0</v>
      </c>
      <c r="J98" s="190">
        <f>R122</f>
        <v>0</v>
      </c>
      <c r="K98" s="190">
        <f>K122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597</v>
      </c>
      <c r="E99" s="189"/>
      <c r="F99" s="189"/>
      <c r="G99" s="189"/>
      <c r="H99" s="189"/>
      <c r="I99" s="190">
        <f>Q139</f>
        <v>0</v>
      </c>
      <c r="J99" s="190">
        <f>R139</f>
        <v>0</v>
      </c>
      <c r="K99" s="190">
        <f>K139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598</v>
      </c>
      <c r="E100" s="189"/>
      <c r="F100" s="189"/>
      <c r="G100" s="189"/>
      <c r="H100" s="189"/>
      <c r="I100" s="190">
        <f>Q156</f>
        <v>0</v>
      </c>
      <c r="J100" s="190">
        <f>R156</f>
        <v>0</v>
      </c>
      <c r="K100" s="190">
        <f>K156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118</v>
      </c>
      <c r="D107" s="40"/>
      <c r="E107" s="40"/>
      <c r="F107" s="40"/>
      <c r="G107" s="40"/>
      <c r="H107" s="40"/>
      <c r="I107" s="40"/>
      <c r="J107" s="40"/>
      <c r="K107" s="40"/>
      <c r="L107" s="40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17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21_P114 - HOSTÍN U MĚLNÍKA - HLAVNÍ POLNÍ CESTA HC1</v>
      </c>
      <c r="F110" s="32"/>
      <c r="G110" s="32"/>
      <c r="H110" s="32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SO803 - Následná tříletá ...</v>
      </c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 xml:space="preserve"> </v>
      </c>
      <c r="G114" s="40"/>
      <c r="H114" s="40"/>
      <c r="I114" s="32" t="s">
        <v>23</v>
      </c>
      <c r="J114" s="79" t="str">
        <f>IF(J12="","",J12)</f>
        <v>12.8.2024</v>
      </c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25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119</v>
      </c>
      <c r="D119" s="195" t="s">
        <v>58</v>
      </c>
      <c r="E119" s="195" t="s">
        <v>54</v>
      </c>
      <c r="F119" s="195" t="s">
        <v>55</v>
      </c>
      <c r="G119" s="195" t="s">
        <v>120</v>
      </c>
      <c r="H119" s="195" t="s">
        <v>121</v>
      </c>
      <c r="I119" s="195" t="s">
        <v>122</v>
      </c>
      <c r="J119" s="195" t="s">
        <v>123</v>
      </c>
      <c r="K119" s="195" t="s">
        <v>110</v>
      </c>
      <c r="L119" s="196" t="s">
        <v>124</v>
      </c>
      <c r="M119" s="197"/>
      <c r="N119" s="100" t="s">
        <v>1</v>
      </c>
      <c r="O119" s="101" t="s">
        <v>37</v>
      </c>
      <c r="P119" s="101" t="s">
        <v>125</v>
      </c>
      <c r="Q119" s="101" t="s">
        <v>126</v>
      </c>
      <c r="R119" s="101" t="s">
        <v>127</v>
      </c>
      <c r="S119" s="101" t="s">
        <v>128</v>
      </c>
      <c r="T119" s="101" t="s">
        <v>129</v>
      </c>
      <c r="U119" s="101" t="s">
        <v>130</v>
      </c>
      <c r="V119" s="101" t="s">
        <v>131</v>
      </c>
      <c r="W119" s="101" t="s">
        <v>132</v>
      </c>
      <c r="X119" s="102" t="s">
        <v>133</v>
      </c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134</v>
      </c>
      <c r="D120" s="40"/>
      <c r="E120" s="40"/>
      <c r="F120" s="40"/>
      <c r="G120" s="40"/>
      <c r="H120" s="40"/>
      <c r="I120" s="40"/>
      <c r="J120" s="40"/>
      <c r="K120" s="198">
        <f>BK120</f>
        <v>0</v>
      </c>
      <c r="L120" s="40"/>
      <c r="M120" s="44"/>
      <c r="N120" s="103"/>
      <c r="O120" s="199"/>
      <c r="P120" s="104"/>
      <c r="Q120" s="200">
        <f>Q121</f>
        <v>0</v>
      </c>
      <c r="R120" s="200">
        <f>R121</f>
        <v>0</v>
      </c>
      <c r="S120" s="104"/>
      <c r="T120" s="201">
        <f>T121</f>
        <v>0</v>
      </c>
      <c r="U120" s="104"/>
      <c r="V120" s="201">
        <f>V121</f>
        <v>0.012120000000000001</v>
      </c>
      <c r="W120" s="104"/>
      <c r="X120" s="202">
        <f>X121</f>
        <v>0</v>
      </c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112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74</v>
      </c>
      <c r="E121" s="207" t="s">
        <v>135</v>
      </c>
      <c r="F121" s="207" t="s">
        <v>136</v>
      </c>
      <c r="G121" s="205"/>
      <c r="H121" s="205"/>
      <c r="I121" s="208"/>
      <c r="J121" s="208"/>
      <c r="K121" s="209">
        <f>BK121</f>
        <v>0</v>
      </c>
      <c r="L121" s="205"/>
      <c r="M121" s="210"/>
      <c r="N121" s="211"/>
      <c r="O121" s="212"/>
      <c r="P121" s="212"/>
      <c r="Q121" s="213">
        <f>Q122+Q139+Q156</f>
        <v>0</v>
      </c>
      <c r="R121" s="213">
        <f>R122+R139+R156</f>
        <v>0</v>
      </c>
      <c r="S121" s="212"/>
      <c r="T121" s="214">
        <f>T122+T139+T156</f>
        <v>0</v>
      </c>
      <c r="U121" s="212"/>
      <c r="V121" s="214">
        <f>V122+V139+V156</f>
        <v>0.012120000000000001</v>
      </c>
      <c r="W121" s="212"/>
      <c r="X121" s="215">
        <f>X122+X139+X156</f>
        <v>0</v>
      </c>
      <c r="Y121" s="12"/>
      <c r="Z121" s="12"/>
      <c r="AA121" s="12"/>
      <c r="AB121" s="12"/>
      <c r="AC121" s="12"/>
      <c r="AD121" s="12"/>
      <c r="AE121" s="12"/>
      <c r="AR121" s="216" t="s">
        <v>83</v>
      </c>
      <c r="AT121" s="217" t="s">
        <v>74</v>
      </c>
      <c r="AU121" s="217" t="s">
        <v>75</v>
      </c>
      <c r="AY121" s="216" t="s">
        <v>137</v>
      </c>
      <c r="BK121" s="218">
        <f>BK122+BK139+BK156</f>
        <v>0</v>
      </c>
    </row>
    <row r="122" s="12" customFormat="1" ht="22.8" customHeight="1">
      <c r="A122" s="12"/>
      <c r="B122" s="204"/>
      <c r="C122" s="205"/>
      <c r="D122" s="206" t="s">
        <v>74</v>
      </c>
      <c r="E122" s="219" t="s">
        <v>599</v>
      </c>
      <c r="F122" s="219" t="s">
        <v>600</v>
      </c>
      <c r="G122" s="205"/>
      <c r="H122" s="205"/>
      <c r="I122" s="208"/>
      <c r="J122" s="208"/>
      <c r="K122" s="220">
        <f>BK122</f>
        <v>0</v>
      </c>
      <c r="L122" s="205"/>
      <c r="M122" s="210"/>
      <c r="N122" s="211"/>
      <c r="O122" s="212"/>
      <c r="P122" s="212"/>
      <c r="Q122" s="213">
        <f>SUM(Q123:Q138)</f>
        <v>0</v>
      </c>
      <c r="R122" s="213">
        <f>SUM(R123:R138)</f>
        <v>0</v>
      </c>
      <c r="S122" s="212"/>
      <c r="T122" s="214">
        <f>SUM(T123:T138)</f>
        <v>0</v>
      </c>
      <c r="U122" s="212"/>
      <c r="V122" s="214">
        <f>SUM(V123:V138)</f>
        <v>0.0035000000000000001</v>
      </c>
      <c r="W122" s="212"/>
      <c r="X122" s="215">
        <f>SUM(X123:X138)</f>
        <v>0</v>
      </c>
      <c r="Y122" s="12"/>
      <c r="Z122" s="12"/>
      <c r="AA122" s="12"/>
      <c r="AB122" s="12"/>
      <c r="AC122" s="12"/>
      <c r="AD122" s="12"/>
      <c r="AE122" s="12"/>
      <c r="AR122" s="216" t="s">
        <v>83</v>
      </c>
      <c r="AT122" s="217" t="s">
        <v>74</v>
      </c>
      <c r="AU122" s="217" t="s">
        <v>83</v>
      </c>
      <c r="AY122" s="216" t="s">
        <v>137</v>
      </c>
      <c r="BK122" s="218">
        <f>SUM(BK123:BK138)</f>
        <v>0</v>
      </c>
    </row>
    <row r="123" s="2" customFormat="1" ht="37.8" customHeight="1">
      <c r="A123" s="38"/>
      <c r="B123" s="39"/>
      <c r="C123" s="221" t="s">
        <v>83</v>
      </c>
      <c r="D123" s="221" t="s">
        <v>139</v>
      </c>
      <c r="E123" s="222" t="s">
        <v>601</v>
      </c>
      <c r="F123" s="223" t="s">
        <v>602</v>
      </c>
      <c r="G123" s="224" t="s">
        <v>183</v>
      </c>
      <c r="H123" s="225">
        <v>0.01</v>
      </c>
      <c r="I123" s="226"/>
      <c r="J123" s="226"/>
      <c r="K123" s="227">
        <f>ROUND(P123*H123,2)</f>
        <v>0</v>
      </c>
      <c r="L123" s="223" t="s">
        <v>1</v>
      </c>
      <c r="M123" s="44"/>
      <c r="N123" s="228" t="s">
        <v>1</v>
      </c>
      <c r="O123" s="229" t="s">
        <v>38</v>
      </c>
      <c r="P123" s="230">
        <f>I123+J123</f>
        <v>0</v>
      </c>
      <c r="Q123" s="230">
        <f>ROUND(I123*H123,2)</f>
        <v>0</v>
      </c>
      <c r="R123" s="230">
        <f>ROUND(J123*H123,2)</f>
        <v>0</v>
      </c>
      <c r="S123" s="91"/>
      <c r="T123" s="231">
        <f>S123*H123</f>
        <v>0</v>
      </c>
      <c r="U123" s="231">
        <v>0</v>
      </c>
      <c r="V123" s="231">
        <f>U123*H123</f>
        <v>0</v>
      </c>
      <c r="W123" s="231">
        <v>0</v>
      </c>
      <c r="X123" s="232">
        <f>W123*H123</f>
        <v>0</v>
      </c>
      <c r="Y123" s="38"/>
      <c r="Z123" s="38"/>
      <c r="AA123" s="38"/>
      <c r="AB123" s="38"/>
      <c r="AC123" s="38"/>
      <c r="AD123" s="38"/>
      <c r="AE123" s="38"/>
      <c r="AR123" s="233" t="s">
        <v>144</v>
      </c>
      <c r="AT123" s="233" t="s">
        <v>139</v>
      </c>
      <c r="AU123" s="233" t="s">
        <v>85</v>
      </c>
      <c r="AY123" s="17" t="s">
        <v>137</v>
      </c>
      <c r="BE123" s="234">
        <f>IF(O123="základní",K123,0)</f>
        <v>0</v>
      </c>
      <c r="BF123" s="234">
        <f>IF(O123="snížená",K123,0)</f>
        <v>0</v>
      </c>
      <c r="BG123" s="234">
        <f>IF(O123="zákl. přenesená",K123,0)</f>
        <v>0</v>
      </c>
      <c r="BH123" s="234">
        <f>IF(O123="sníž. přenesená",K123,0)</f>
        <v>0</v>
      </c>
      <c r="BI123" s="234">
        <f>IF(O123="nulová",K123,0)</f>
        <v>0</v>
      </c>
      <c r="BJ123" s="17" t="s">
        <v>83</v>
      </c>
      <c r="BK123" s="234">
        <f>ROUND(P123*H123,2)</f>
        <v>0</v>
      </c>
      <c r="BL123" s="17" t="s">
        <v>144</v>
      </c>
      <c r="BM123" s="233" t="s">
        <v>85</v>
      </c>
    </row>
    <row r="124" s="2" customFormat="1">
      <c r="A124" s="38"/>
      <c r="B124" s="39"/>
      <c r="C124" s="40"/>
      <c r="D124" s="235" t="s">
        <v>145</v>
      </c>
      <c r="E124" s="40"/>
      <c r="F124" s="236" t="s">
        <v>602</v>
      </c>
      <c r="G124" s="40"/>
      <c r="H124" s="40"/>
      <c r="I124" s="237"/>
      <c r="J124" s="237"/>
      <c r="K124" s="40"/>
      <c r="L124" s="40"/>
      <c r="M124" s="44"/>
      <c r="N124" s="238"/>
      <c r="O124" s="239"/>
      <c r="P124" s="91"/>
      <c r="Q124" s="91"/>
      <c r="R124" s="91"/>
      <c r="S124" s="91"/>
      <c r="T124" s="91"/>
      <c r="U124" s="91"/>
      <c r="V124" s="91"/>
      <c r="W124" s="91"/>
      <c r="X124" s="92"/>
      <c r="Y124" s="38"/>
      <c r="Z124" s="38"/>
      <c r="AA124" s="38"/>
      <c r="AB124" s="38"/>
      <c r="AC124" s="38"/>
      <c r="AD124" s="38"/>
      <c r="AE124" s="38"/>
      <c r="AT124" s="17" t="s">
        <v>145</v>
      </c>
      <c r="AU124" s="17" t="s">
        <v>85</v>
      </c>
    </row>
    <row r="125" s="14" customFormat="1">
      <c r="A125" s="14"/>
      <c r="B125" s="252"/>
      <c r="C125" s="253"/>
      <c r="D125" s="235" t="s">
        <v>149</v>
      </c>
      <c r="E125" s="254" t="s">
        <v>1</v>
      </c>
      <c r="F125" s="255" t="s">
        <v>603</v>
      </c>
      <c r="G125" s="253"/>
      <c r="H125" s="256">
        <v>0.01</v>
      </c>
      <c r="I125" s="257"/>
      <c r="J125" s="257"/>
      <c r="K125" s="253"/>
      <c r="L125" s="253"/>
      <c r="M125" s="258"/>
      <c r="N125" s="259"/>
      <c r="O125" s="260"/>
      <c r="P125" s="260"/>
      <c r="Q125" s="260"/>
      <c r="R125" s="260"/>
      <c r="S125" s="260"/>
      <c r="T125" s="260"/>
      <c r="U125" s="260"/>
      <c r="V125" s="260"/>
      <c r="W125" s="260"/>
      <c r="X125" s="261"/>
      <c r="Y125" s="14"/>
      <c r="Z125" s="14"/>
      <c r="AA125" s="14"/>
      <c r="AB125" s="14"/>
      <c r="AC125" s="14"/>
      <c r="AD125" s="14"/>
      <c r="AE125" s="14"/>
      <c r="AT125" s="262" t="s">
        <v>149</v>
      </c>
      <c r="AU125" s="262" t="s">
        <v>85</v>
      </c>
      <c r="AV125" s="14" t="s">
        <v>85</v>
      </c>
      <c r="AW125" s="14" t="s">
        <v>5</v>
      </c>
      <c r="AX125" s="14" t="s">
        <v>75</v>
      </c>
      <c r="AY125" s="262" t="s">
        <v>137</v>
      </c>
    </row>
    <row r="126" s="15" customFormat="1">
      <c r="A126" s="15"/>
      <c r="B126" s="263"/>
      <c r="C126" s="264"/>
      <c r="D126" s="235" t="s">
        <v>149</v>
      </c>
      <c r="E126" s="265" t="s">
        <v>1</v>
      </c>
      <c r="F126" s="266" t="s">
        <v>152</v>
      </c>
      <c r="G126" s="264"/>
      <c r="H126" s="267">
        <v>0.01</v>
      </c>
      <c r="I126" s="268"/>
      <c r="J126" s="268"/>
      <c r="K126" s="264"/>
      <c r="L126" s="264"/>
      <c r="M126" s="269"/>
      <c r="N126" s="270"/>
      <c r="O126" s="271"/>
      <c r="P126" s="271"/>
      <c r="Q126" s="271"/>
      <c r="R126" s="271"/>
      <c r="S126" s="271"/>
      <c r="T126" s="271"/>
      <c r="U126" s="271"/>
      <c r="V126" s="271"/>
      <c r="W126" s="271"/>
      <c r="X126" s="272"/>
      <c r="Y126" s="15"/>
      <c r="Z126" s="15"/>
      <c r="AA126" s="15"/>
      <c r="AB126" s="15"/>
      <c r="AC126" s="15"/>
      <c r="AD126" s="15"/>
      <c r="AE126" s="15"/>
      <c r="AT126" s="273" t="s">
        <v>149</v>
      </c>
      <c r="AU126" s="273" t="s">
        <v>85</v>
      </c>
      <c r="AV126" s="15" t="s">
        <v>144</v>
      </c>
      <c r="AW126" s="15" t="s">
        <v>5</v>
      </c>
      <c r="AX126" s="15" t="s">
        <v>83</v>
      </c>
      <c r="AY126" s="273" t="s">
        <v>137</v>
      </c>
    </row>
    <row r="127" s="2" customFormat="1" ht="24.15" customHeight="1">
      <c r="A127" s="38"/>
      <c r="B127" s="39"/>
      <c r="C127" s="274" t="s">
        <v>85</v>
      </c>
      <c r="D127" s="274" t="s">
        <v>208</v>
      </c>
      <c r="E127" s="275" t="s">
        <v>559</v>
      </c>
      <c r="F127" s="276" t="s">
        <v>560</v>
      </c>
      <c r="G127" s="277" t="s">
        <v>476</v>
      </c>
      <c r="H127" s="278">
        <v>3.5</v>
      </c>
      <c r="I127" s="279"/>
      <c r="J127" s="280"/>
      <c r="K127" s="281">
        <f>ROUND(P127*H127,2)</f>
        <v>0</v>
      </c>
      <c r="L127" s="276" t="s">
        <v>143</v>
      </c>
      <c r="M127" s="282"/>
      <c r="N127" s="283" t="s">
        <v>1</v>
      </c>
      <c r="O127" s="229" t="s">
        <v>38</v>
      </c>
      <c r="P127" s="230">
        <f>I127+J127</f>
        <v>0</v>
      </c>
      <c r="Q127" s="230">
        <f>ROUND(I127*H127,2)</f>
        <v>0</v>
      </c>
      <c r="R127" s="230">
        <f>ROUND(J127*H127,2)</f>
        <v>0</v>
      </c>
      <c r="S127" s="91"/>
      <c r="T127" s="231">
        <f>S127*H127</f>
        <v>0</v>
      </c>
      <c r="U127" s="231">
        <v>0.001</v>
      </c>
      <c r="V127" s="231">
        <f>U127*H127</f>
        <v>0.0035000000000000001</v>
      </c>
      <c r="W127" s="231">
        <v>0</v>
      </c>
      <c r="X127" s="232">
        <f>W127*H127</f>
        <v>0</v>
      </c>
      <c r="Y127" s="38"/>
      <c r="Z127" s="38"/>
      <c r="AA127" s="38"/>
      <c r="AB127" s="38"/>
      <c r="AC127" s="38"/>
      <c r="AD127" s="38"/>
      <c r="AE127" s="38"/>
      <c r="AR127" s="233" t="s">
        <v>171</v>
      </c>
      <c r="AT127" s="233" t="s">
        <v>208</v>
      </c>
      <c r="AU127" s="233" t="s">
        <v>85</v>
      </c>
      <c r="AY127" s="17" t="s">
        <v>137</v>
      </c>
      <c r="BE127" s="234">
        <f>IF(O127="základní",K127,0)</f>
        <v>0</v>
      </c>
      <c r="BF127" s="234">
        <f>IF(O127="snížená",K127,0)</f>
        <v>0</v>
      </c>
      <c r="BG127" s="234">
        <f>IF(O127="zákl. přenesená",K127,0)</f>
        <v>0</v>
      </c>
      <c r="BH127" s="234">
        <f>IF(O127="sníž. přenesená",K127,0)</f>
        <v>0</v>
      </c>
      <c r="BI127" s="234">
        <f>IF(O127="nulová",K127,0)</f>
        <v>0</v>
      </c>
      <c r="BJ127" s="17" t="s">
        <v>83</v>
      </c>
      <c r="BK127" s="234">
        <f>ROUND(P127*H127,2)</f>
        <v>0</v>
      </c>
      <c r="BL127" s="17" t="s">
        <v>144</v>
      </c>
      <c r="BM127" s="233" t="s">
        <v>144</v>
      </c>
    </row>
    <row r="128" s="2" customFormat="1">
      <c r="A128" s="38"/>
      <c r="B128" s="39"/>
      <c r="C128" s="40"/>
      <c r="D128" s="235" t="s">
        <v>145</v>
      </c>
      <c r="E128" s="40"/>
      <c r="F128" s="236" t="s">
        <v>560</v>
      </c>
      <c r="G128" s="40"/>
      <c r="H128" s="40"/>
      <c r="I128" s="237"/>
      <c r="J128" s="237"/>
      <c r="K128" s="40"/>
      <c r="L128" s="40"/>
      <c r="M128" s="44"/>
      <c r="N128" s="238"/>
      <c r="O128" s="239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85</v>
      </c>
    </row>
    <row r="129" s="14" customFormat="1">
      <c r="A129" s="14"/>
      <c r="B129" s="252"/>
      <c r="C129" s="253"/>
      <c r="D129" s="235" t="s">
        <v>149</v>
      </c>
      <c r="E129" s="254" t="s">
        <v>1</v>
      </c>
      <c r="F129" s="255" t="s">
        <v>604</v>
      </c>
      <c r="G129" s="253"/>
      <c r="H129" s="256">
        <v>3.5</v>
      </c>
      <c r="I129" s="257"/>
      <c r="J129" s="257"/>
      <c r="K129" s="253"/>
      <c r="L129" s="253"/>
      <c r="M129" s="258"/>
      <c r="N129" s="259"/>
      <c r="O129" s="260"/>
      <c r="P129" s="260"/>
      <c r="Q129" s="260"/>
      <c r="R129" s="260"/>
      <c r="S129" s="260"/>
      <c r="T129" s="260"/>
      <c r="U129" s="260"/>
      <c r="V129" s="260"/>
      <c r="W129" s="260"/>
      <c r="X129" s="261"/>
      <c r="Y129" s="14"/>
      <c r="Z129" s="14"/>
      <c r="AA129" s="14"/>
      <c r="AB129" s="14"/>
      <c r="AC129" s="14"/>
      <c r="AD129" s="14"/>
      <c r="AE129" s="14"/>
      <c r="AT129" s="262" t="s">
        <v>149</v>
      </c>
      <c r="AU129" s="262" t="s">
        <v>85</v>
      </c>
      <c r="AV129" s="14" t="s">
        <v>85</v>
      </c>
      <c r="AW129" s="14" t="s">
        <v>5</v>
      </c>
      <c r="AX129" s="14" t="s">
        <v>75</v>
      </c>
      <c r="AY129" s="262" t="s">
        <v>137</v>
      </c>
    </row>
    <row r="130" s="15" customFormat="1">
      <c r="A130" s="15"/>
      <c r="B130" s="263"/>
      <c r="C130" s="264"/>
      <c r="D130" s="235" t="s">
        <v>149</v>
      </c>
      <c r="E130" s="265" t="s">
        <v>1</v>
      </c>
      <c r="F130" s="266" t="s">
        <v>152</v>
      </c>
      <c r="G130" s="264"/>
      <c r="H130" s="267">
        <v>3.5</v>
      </c>
      <c r="I130" s="268"/>
      <c r="J130" s="268"/>
      <c r="K130" s="264"/>
      <c r="L130" s="264"/>
      <c r="M130" s="269"/>
      <c r="N130" s="270"/>
      <c r="O130" s="271"/>
      <c r="P130" s="271"/>
      <c r="Q130" s="271"/>
      <c r="R130" s="271"/>
      <c r="S130" s="271"/>
      <c r="T130" s="271"/>
      <c r="U130" s="271"/>
      <c r="V130" s="271"/>
      <c r="W130" s="271"/>
      <c r="X130" s="272"/>
      <c r="Y130" s="15"/>
      <c r="Z130" s="15"/>
      <c r="AA130" s="15"/>
      <c r="AB130" s="15"/>
      <c r="AC130" s="15"/>
      <c r="AD130" s="15"/>
      <c r="AE130" s="15"/>
      <c r="AT130" s="273" t="s">
        <v>149</v>
      </c>
      <c r="AU130" s="273" t="s">
        <v>85</v>
      </c>
      <c r="AV130" s="15" t="s">
        <v>144</v>
      </c>
      <c r="AW130" s="15" t="s">
        <v>5</v>
      </c>
      <c r="AX130" s="15" t="s">
        <v>83</v>
      </c>
      <c r="AY130" s="273" t="s">
        <v>137</v>
      </c>
    </row>
    <row r="131" s="2" customFormat="1" ht="33" customHeight="1">
      <c r="A131" s="38"/>
      <c r="B131" s="39"/>
      <c r="C131" s="221" t="s">
        <v>162</v>
      </c>
      <c r="D131" s="221" t="s">
        <v>139</v>
      </c>
      <c r="E131" s="222" t="s">
        <v>605</v>
      </c>
      <c r="F131" s="223" t="s">
        <v>606</v>
      </c>
      <c r="G131" s="224" t="s">
        <v>155</v>
      </c>
      <c r="H131" s="225">
        <v>16</v>
      </c>
      <c r="I131" s="226"/>
      <c r="J131" s="226"/>
      <c r="K131" s="227">
        <f>ROUND(P131*H131,2)</f>
        <v>0</v>
      </c>
      <c r="L131" s="223" t="s">
        <v>1</v>
      </c>
      <c r="M131" s="44"/>
      <c r="N131" s="228" t="s">
        <v>1</v>
      </c>
      <c r="O131" s="229" t="s">
        <v>38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1"/>
      <c r="T131" s="231">
        <f>S131*H131</f>
        <v>0</v>
      </c>
      <c r="U131" s="231">
        <v>0</v>
      </c>
      <c r="V131" s="231">
        <f>U131*H131</f>
        <v>0</v>
      </c>
      <c r="W131" s="231">
        <v>0</v>
      </c>
      <c r="X131" s="232">
        <f>W131*H131</f>
        <v>0</v>
      </c>
      <c r="Y131" s="38"/>
      <c r="Z131" s="38"/>
      <c r="AA131" s="38"/>
      <c r="AB131" s="38"/>
      <c r="AC131" s="38"/>
      <c r="AD131" s="38"/>
      <c r="AE131" s="38"/>
      <c r="AR131" s="233" t="s">
        <v>144</v>
      </c>
      <c r="AT131" s="233" t="s">
        <v>139</v>
      </c>
      <c r="AU131" s="233" t="s">
        <v>85</v>
      </c>
      <c r="AY131" s="17" t="s">
        <v>137</v>
      </c>
      <c r="BE131" s="234">
        <f>IF(O131="základní",K131,0)</f>
        <v>0</v>
      </c>
      <c r="BF131" s="234">
        <f>IF(O131="snížená",K131,0)</f>
        <v>0</v>
      </c>
      <c r="BG131" s="234">
        <f>IF(O131="zákl. přenesená",K131,0)</f>
        <v>0</v>
      </c>
      <c r="BH131" s="234">
        <f>IF(O131="sníž. přenesená",K131,0)</f>
        <v>0</v>
      </c>
      <c r="BI131" s="234">
        <f>IF(O131="nulová",K131,0)</f>
        <v>0</v>
      </c>
      <c r="BJ131" s="17" t="s">
        <v>83</v>
      </c>
      <c r="BK131" s="234">
        <f>ROUND(P131*H131,2)</f>
        <v>0</v>
      </c>
      <c r="BL131" s="17" t="s">
        <v>144</v>
      </c>
      <c r="BM131" s="233" t="s">
        <v>165</v>
      </c>
    </row>
    <row r="132" s="2" customFormat="1">
      <c r="A132" s="38"/>
      <c r="B132" s="39"/>
      <c r="C132" s="40"/>
      <c r="D132" s="235" t="s">
        <v>145</v>
      </c>
      <c r="E132" s="40"/>
      <c r="F132" s="236" t="s">
        <v>606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145</v>
      </c>
      <c r="AU132" s="17" t="s">
        <v>85</v>
      </c>
    </row>
    <row r="133" s="14" customFormat="1">
      <c r="A133" s="14"/>
      <c r="B133" s="252"/>
      <c r="C133" s="253"/>
      <c r="D133" s="235" t="s">
        <v>149</v>
      </c>
      <c r="E133" s="254" t="s">
        <v>1</v>
      </c>
      <c r="F133" s="255" t="s">
        <v>196</v>
      </c>
      <c r="G133" s="253"/>
      <c r="H133" s="256">
        <v>16</v>
      </c>
      <c r="I133" s="257"/>
      <c r="J133" s="257"/>
      <c r="K133" s="253"/>
      <c r="L133" s="253"/>
      <c r="M133" s="258"/>
      <c r="N133" s="259"/>
      <c r="O133" s="260"/>
      <c r="P133" s="260"/>
      <c r="Q133" s="260"/>
      <c r="R133" s="260"/>
      <c r="S133" s="260"/>
      <c r="T133" s="260"/>
      <c r="U133" s="260"/>
      <c r="V133" s="260"/>
      <c r="W133" s="260"/>
      <c r="X133" s="261"/>
      <c r="Y133" s="14"/>
      <c r="Z133" s="14"/>
      <c r="AA133" s="14"/>
      <c r="AB133" s="14"/>
      <c r="AC133" s="14"/>
      <c r="AD133" s="14"/>
      <c r="AE133" s="14"/>
      <c r="AT133" s="262" t="s">
        <v>149</v>
      </c>
      <c r="AU133" s="262" t="s">
        <v>85</v>
      </c>
      <c r="AV133" s="14" t="s">
        <v>85</v>
      </c>
      <c r="AW133" s="14" t="s">
        <v>5</v>
      </c>
      <c r="AX133" s="14" t="s">
        <v>75</v>
      </c>
      <c r="AY133" s="262" t="s">
        <v>137</v>
      </c>
    </row>
    <row r="134" s="15" customFormat="1">
      <c r="A134" s="15"/>
      <c r="B134" s="263"/>
      <c r="C134" s="264"/>
      <c r="D134" s="235" t="s">
        <v>149</v>
      </c>
      <c r="E134" s="265" t="s">
        <v>1</v>
      </c>
      <c r="F134" s="266" t="s">
        <v>152</v>
      </c>
      <c r="G134" s="264"/>
      <c r="H134" s="267">
        <v>16</v>
      </c>
      <c r="I134" s="268"/>
      <c r="J134" s="268"/>
      <c r="K134" s="264"/>
      <c r="L134" s="264"/>
      <c r="M134" s="269"/>
      <c r="N134" s="270"/>
      <c r="O134" s="271"/>
      <c r="P134" s="271"/>
      <c r="Q134" s="271"/>
      <c r="R134" s="271"/>
      <c r="S134" s="271"/>
      <c r="T134" s="271"/>
      <c r="U134" s="271"/>
      <c r="V134" s="271"/>
      <c r="W134" s="271"/>
      <c r="X134" s="272"/>
      <c r="Y134" s="15"/>
      <c r="Z134" s="15"/>
      <c r="AA134" s="15"/>
      <c r="AB134" s="15"/>
      <c r="AC134" s="15"/>
      <c r="AD134" s="15"/>
      <c r="AE134" s="15"/>
      <c r="AT134" s="273" t="s">
        <v>149</v>
      </c>
      <c r="AU134" s="273" t="s">
        <v>85</v>
      </c>
      <c r="AV134" s="15" t="s">
        <v>144</v>
      </c>
      <c r="AW134" s="15" t="s">
        <v>5</v>
      </c>
      <c r="AX134" s="15" t="s">
        <v>83</v>
      </c>
      <c r="AY134" s="273" t="s">
        <v>137</v>
      </c>
    </row>
    <row r="135" s="2" customFormat="1" ht="24.15" customHeight="1">
      <c r="A135" s="38"/>
      <c r="B135" s="39"/>
      <c r="C135" s="221" t="s">
        <v>144</v>
      </c>
      <c r="D135" s="221" t="s">
        <v>139</v>
      </c>
      <c r="E135" s="222" t="s">
        <v>607</v>
      </c>
      <c r="F135" s="223" t="s">
        <v>608</v>
      </c>
      <c r="G135" s="224" t="s">
        <v>155</v>
      </c>
      <c r="H135" s="225">
        <v>16</v>
      </c>
      <c r="I135" s="226"/>
      <c r="J135" s="226"/>
      <c r="K135" s="227">
        <f>ROUND(P135*H135,2)</f>
        <v>0</v>
      </c>
      <c r="L135" s="223" t="s">
        <v>1</v>
      </c>
      <c r="M135" s="44"/>
      <c r="N135" s="228" t="s">
        <v>1</v>
      </c>
      <c r="O135" s="229" t="s">
        <v>38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1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8"/>
      <c r="Z135" s="38"/>
      <c r="AA135" s="38"/>
      <c r="AB135" s="38"/>
      <c r="AC135" s="38"/>
      <c r="AD135" s="38"/>
      <c r="AE135" s="38"/>
      <c r="AR135" s="233" t="s">
        <v>144</v>
      </c>
      <c r="AT135" s="233" t="s">
        <v>139</v>
      </c>
      <c r="AU135" s="233" t="s">
        <v>85</v>
      </c>
      <c r="AY135" s="17" t="s">
        <v>137</v>
      </c>
      <c r="BE135" s="234">
        <f>IF(O135="základní",K135,0)</f>
        <v>0</v>
      </c>
      <c r="BF135" s="234">
        <f>IF(O135="snížená",K135,0)</f>
        <v>0</v>
      </c>
      <c r="BG135" s="234">
        <f>IF(O135="zákl. přenesená",K135,0)</f>
        <v>0</v>
      </c>
      <c r="BH135" s="234">
        <f>IF(O135="sníž. přenesená",K135,0)</f>
        <v>0</v>
      </c>
      <c r="BI135" s="234">
        <f>IF(O135="nulová",K135,0)</f>
        <v>0</v>
      </c>
      <c r="BJ135" s="17" t="s">
        <v>83</v>
      </c>
      <c r="BK135" s="234">
        <f>ROUND(P135*H135,2)</f>
        <v>0</v>
      </c>
      <c r="BL135" s="17" t="s">
        <v>144</v>
      </c>
      <c r="BM135" s="233" t="s">
        <v>171</v>
      </c>
    </row>
    <row r="136" s="2" customFormat="1">
      <c r="A136" s="38"/>
      <c r="B136" s="39"/>
      <c r="C136" s="40"/>
      <c r="D136" s="235" t="s">
        <v>145</v>
      </c>
      <c r="E136" s="40"/>
      <c r="F136" s="236" t="s">
        <v>608</v>
      </c>
      <c r="G136" s="40"/>
      <c r="H136" s="40"/>
      <c r="I136" s="237"/>
      <c r="J136" s="237"/>
      <c r="K136" s="40"/>
      <c r="L136" s="40"/>
      <c r="M136" s="44"/>
      <c r="N136" s="238"/>
      <c r="O136" s="239"/>
      <c r="P136" s="91"/>
      <c r="Q136" s="91"/>
      <c r="R136" s="91"/>
      <c r="S136" s="91"/>
      <c r="T136" s="91"/>
      <c r="U136" s="91"/>
      <c r="V136" s="91"/>
      <c r="W136" s="91"/>
      <c r="X136" s="92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85</v>
      </c>
    </row>
    <row r="137" s="14" customFormat="1">
      <c r="A137" s="14"/>
      <c r="B137" s="252"/>
      <c r="C137" s="253"/>
      <c r="D137" s="235" t="s">
        <v>149</v>
      </c>
      <c r="E137" s="254" t="s">
        <v>1</v>
      </c>
      <c r="F137" s="255" t="s">
        <v>196</v>
      </c>
      <c r="G137" s="253"/>
      <c r="H137" s="256">
        <v>16</v>
      </c>
      <c r="I137" s="257"/>
      <c r="J137" s="257"/>
      <c r="K137" s="253"/>
      <c r="L137" s="253"/>
      <c r="M137" s="258"/>
      <c r="N137" s="259"/>
      <c r="O137" s="260"/>
      <c r="P137" s="260"/>
      <c r="Q137" s="260"/>
      <c r="R137" s="260"/>
      <c r="S137" s="260"/>
      <c r="T137" s="260"/>
      <c r="U137" s="260"/>
      <c r="V137" s="260"/>
      <c r="W137" s="260"/>
      <c r="X137" s="261"/>
      <c r="Y137" s="14"/>
      <c r="Z137" s="14"/>
      <c r="AA137" s="14"/>
      <c r="AB137" s="14"/>
      <c r="AC137" s="14"/>
      <c r="AD137" s="14"/>
      <c r="AE137" s="14"/>
      <c r="AT137" s="262" t="s">
        <v>149</v>
      </c>
      <c r="AU137" s="262" t="s">
        <v>85</v>
      </c>
      <c r="AV137" s="14" t="s">
        <v>85</v>
      </c>
      <c r="AW137" s="14" t="s">
        <v>5</v>
      </c>
      <c r="AX137" s="14" t="s">
        <v>75</v>
      </c>
      <c r="AY137" s="262" t="s">
        <v>137</v>
      </c>
    </row>
    <row r="138" s="15" customFormat="1">
      <c r="A138" s="15"/>
      <c r="B138" s="263"/>
      <c r="C138" s="264"/>
      <c r="D138" s="235" t="s">
        <v>149</v>
      </c>
      <c r="E138" s="265" t="s">
        <v>1</v>
      </c>
      <c r="F138" s="266" t="s">
        <v>152</v>
      </c>
      <c r="G138" s="264"/>
      <c r="H138" s="267">
        <v>16</v>
      </c>
      <c r="I138" s="268"/>
      <c r="J138" s="268"/>
      <c r="K138" s="264"/>
      <c r="L138" s="264"/>
      <c r="M138" s="269"/>
      <c r="N138" s="270"/>
      <c r="O138" s="271"/>
      <c r="P138" s="271"/>
      <c r="Q138" s="271"/>
      <c r="R138" s="271"/>
      <c r="S138" s="271"/>
      <c r="T138" s="271"/>
      <c r="U138" s="271"/>
      <c r="V138" s="271"/>
      <c r="W138" s="271"/>
      <c r="X138" s="272"/>
      <c r="Y138" s="15"/>
      <c r="Z138" s="15"/>
      <c r="AA138" s="15"/>
      <c r="AB138" s="15"/>
      <c r="AC138" s="15"/>
      <c r="AD138" s="15"/>
      <c r="AE138" s="15"/>
      <c r="AT138" s="273" t="s">
        <v>149</v>
      </c>
      <c r="AU138" s="273" t="s">
        <v>85</v>
      </c>
      <c r="AV138" s="15" t="s">
        <v>144</v>
      </c>
      <c r="AW138" s="15" t="s">
        <v>5</v>
      </c>
      <c r="AX138" s="15" t="s">
        <v>83</v>
      </c>
      <c r="AY138" s="273" t="s">
        <v>137</v>
      </c>
    </row>
    <row r="139" s="12" customFormat="1" ht="22.8" customHeight="1">
      <c r="A139" s="12"/>
      <c r="B139" s="204"/>
      <c r="C139" s="205"/>
      <c r="D139" s="206" t="s">
        <v>74</v>
      </c>
      <c r="E139" s="219" t="s">
        <v>609</v>
      </c>
      <c r="F139" s="219" t="s">
        <v>610</v>
      </c>
      <c r="G139" s="205"/>
      <c r="H139" s="205"/>
      <c r="I139" s="208"/>
      <c r="J139" s="208"/>
      <c r="K139" s="220">
        <f>BK139</f>
        <v>0</v>
      </c>
      <c r="L139" s="205"/>
      <c r="M139" s="210"/>
      <c r="N139" s="211"/>
      <c r="O139" s="212"/>
      <c r="P139" s="212"/>
      <c r="Q139" s="213">
        <f>SUM(Q140:Q155)</f>
        <v>0</v>
      </c>
      <c r="R139" s="213">
        <f>SUM(R140:R155)</f>
        <v>0</v>
      </c>
      <c r="S139" s="212"/>
      <c r="T139" s="214">
        <f>SUM(T140:T155)</f>
        <v>0</v>
      </c>
      <c r="U139" s="212"/>
      <c r="V139" s="214">
        <f>SUM(V140:V155)</f>
        <v>0.0035000000000000001</v>
      </c>
      <c r="W139" s="212"/>
      <c r="X139" s="215">
        <f>SUM(X140:X155)</f>
        <v>0</v>
      </c>
      <c r="Y139" s="12"/>
      <c r="Z139" s="12"/>
      <c r="AA139" s="12"/>
      <c r="AB139" s="12"/>
      <c r="AC139" s="12"/>
      <c r="AD139" s="12"/>
      <c r="AE139" s="12"/>
      <c r="AR139" s="216" t="s">
        <v>83</v>
      </c>
      <c r="AT139" s="217" t="s">
        <v>74</v>
      </c>
      <c r="AU139" s="217" t="s">
        <v>83</v>
      </c>
      <c r="AY139" s="216" t="s">
        <v>137</v>
      </c>
      <c r="BK139" s="218">
        <f>SUM(BK140:BK155)</f>
        <v>0</v>
      </c>
    </row>
    <row r="140" s="2" customFormat="1" ht="37.8" customHeight="1">
      <c r="A140" s="38"/>
      <c r="B140" s="39"/>
      <c r="C140" s="221" t="s">
        <v>175</v>
      </c>
      <c r="D140" s="221" t="s">
        <v>139</v>
      </c>
      <c r="E140" s="222" t="s">
        <v>611</v>
      </c>
      <c r="F140" s="223" t="s">
        <v>602</v>
      </c>
      <c r="G140" s="224" t="s">
        <v>183</v>
      </c>
      <c r="H140" s="225">
        <v>0.01</v>
      </c>
      <c r="I140" s="226"/>
      <c r="J140" s="226"/>
      <c r="K140" s="227">
        <f>ROUND(P140*H140,2)</f>
        <v>0</v>
      </c>
      <c r="L140" s="223" t="s">
        <v>1</v>
      </c>
      <c r="M140" s="44"/>
      <c r="N140" s="228" t="s">
        <v>1</v>
      </c>
      <c r="O140" s="229" t="s">
        <v>38</v>
      </c>
      <c r="P140" s="230">
        <f>I140+J140</f>
        <v>0</v>
      </c>
      <c r="Q140" s="230">
        <f>ROUND(I140*H140,2)</f>
        <v>0</v>
      </c>
      <c r="R140" s="230">
        <f>ROUND(J140*H140,2)</f>
        <v>0</v>
      </c>
      <c r="S140" s="91"/>
      <c r="T140" s="231">
        <f>S140*H140</f>
        <v>0</v>
      </c>
      <c r="U140" s="231">
        <v>0</v>
      </c>
      <c r="V140" s="231">
        <f>U140*H140</f>
        <v>0</v>
      </c>
      <c r="W140" s="231">
        <v>0</v>
      </c>
      <c r="X140" s="232">
        <f>W140*H140</f>
        <v>0</v>
      </c>
      <c r="Y140" s="38"/>
      <c r="Z140" s="38"/>
      <c r="AA140" s="38"/>
      <c r="AB140" s="38"/>
      <c r="AC140" s="38"/>
      <c r="AD140" s="38"/>
      <c r="AE140" s="38"/>
      <c r="AR140" s="233" t="s">
        <v>144</v>
      </c>
      <c r="AT140" s="233" t="s">
        <v>139</v>
      </c>
      <c r="AU140" s="233" t="s">
        <v>85</v>
      </c>
      <c r="AY140" s="17" t="s">
        <v>137</v>
      </c>
      <c r="BE140" s="234">
        <f>IF(O140="základní",K140,0)</f>
        <v>0</v>
      </c>
      <c r="BF140" s="234">
        <f>IF(O140="snížená",K140,0)</f>
        <v>0</v>
      </c>
      <c r="BG140" s="234">
        <f>IF(O140="zákl. přenesená",K140,0)</f>
        <v>0</v>
      </c>
      <c r="BH140" s="234">
        <f>IF(O140="sníž. přenesená",K140,0)</f>
        <v>0</v>
      </c>
      <c r="BI140" s="234">
        <f>IF(O140="nulová",K140,0)</f>
        <v>0</v>
      </c>
      <c r="BJ140" s="17" t="s">
        <v>83</v>
      </c>
      <c r="BK140" s="234">
        <f>ROUND(P140*H140,2)</f>
        <v>0</v>
      </c>
      <c r="BL140" s="17" t="s">
        <v>144</v>
      </c>
      <c r="BM140" s="233" t="s">
        <v>178</v>
      </c>
    </row>
    <row r="141" s="2" customFormat="1">
      <c r="A141" s="38"/>
      <c r="B141" s="39"/>
      <c r="C141" s="40"/>
      <c r="D141" s="235" t="s">
        <v>145</v>
      </c>
      <c r="E141" s="40"/>
      <c r="F141" s="236" t="s">
        <v>602</v>
      </c>
      <c r="G141" s="40"/>
      <c r="H141" s="40"/>
      <c r="I141" s="237"/>
      <c r="J141" s="237"/>
      <c r="K141" s="40"/>
      <c r="L141" s="40"/>
      <c r="M141" s="44"/>
      <c r="N141" s="238"/>
      <c r="O141" s="239"/>
      <c r="P141" s="91"/>
      <c r="Q141" s="91"/>
      <c r="R141" s="91"/>
      <c r="S141" s="91"/>
      <c r="T141" s="91"/>
      <c r="U141" s="91"/>
      <c r="V141" s="91"/>
      <c r="W141" s="91"/>
      <c r="X141" s="92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85</v>
      </c>
    </row>
    <row r="142" s="14" customFormat="1">
      <c r="A142" s="14"/>
      <c r="B142" s="252"/>
      <c r="C142" s="253"/>
      <c r="D142" s="235" t="s">
        <v>149</v>
      </c>
      <c r="E142" s="254" t="s">
        <v>1</v>
      </c>
      <c r="F142" s="255" t="s">
        <v>603</v>
      </c>
      <c r="G142" s="253"/>
      <c r="H142" s="256">
        <v>0.01</v>
      </c>
      <c r="I142" s="257"/>
      <c r="J142" s="257"/>
      <c r="K142" s="253"/>
      <c r="L142" s="253"/>
      <c r="M142" s="258"/>
      <c r="N142" s="259"/>
      <c r="O142" s="260"/>
      <c r="P142" s="260"/>
      <c r="Q142" s="260"/>
      <c r="R142" s="260"/>
      <c r="S142" s="260"/>
      <c r="T142" s="260"/>
      <c r="U142" s="260"/>
      <c r="V142" s="260"/>
      <c r="W142" s="260"/>
      <c r="X142" s="261"/>
      <c r="Y142" s="14"/>
      <c r="Z142" s="14"/>
      <c r="AA142" s="14"/>
      <c r="AB142" s="14"/>
      <c r="AC142" s="14"/>
      <c r="AD142" s="14"/>
      <c r="AE142" s="14"/>
      <c r="AT142" s="262" t="s">
        <v>149</v>
      </c>
      <c r="AU142" s="262" t="s">
        <v>85</v>
      </c>
      <c r="AV142" s="14" t="s">
        <v>85</v>
      </c>
      <c r="AW142" s="14" t="s">
        <v>5</v>
      </c>
      <c r="AX142" s="14" t="s">
        <v>75</v>
      </c>
      <c r="AY142" s="262" t="s">
        <v>137</v>
      </c>
    </row>
    <row r="143" s="15" customFormat="1">
      <c r="A143" s="15"/>
      <c r="B143" s="263"/>
      <c r="C143" s="264"/>
      <c r="D143" s="235" t="s">
        <v>149</v>
      </c>
      <c r="E143" s="265" t="s">
        <v>1</v>
      </c>
      <c r="F143" s="266" t="s">
        <v>152</v>
      </c>
      <c r="G143" s="264"/>
      <c r="H143" s="267">
        <v>0.01</v>
      </c>
      <c r="I143" s="268"/>
      <c r="J143" s="268"/>
      <c r="K143" s="264"/>
      <c r="L143" s="264"/>
      <c r="M143" s="269"/>
      <c r="N143" s="270"/>
      <c r="O143" s="271"/>
      <c r="P143" s="271"/>
      <c r="Q143" s="271"/>
      <c r="R143" s="271"/>
      <c r="S143" s="271"/>
      <c r="T143" s="271"/>
      <c r="U143" s="271"/>
      <c r="V143" s="271"/>
      <c r="W143" s="271"/>
      <c r="X143" s="272"/>
      <c r="Y143" s="15"/>
      <c r="Z143" s="15"/>
      <c r="AA143" s="15"/>
      <c r="AB143" s="15"/>
      <c r="AC143" s="15"/>
      <c r="AD143" s="15"/>
      <c r="AE143" s="15"/>
      <c r="AT143" s="273" t="s">
        <v>149</v>
      </c>
      <c r="AU143" s="273" t="s">
        <v>85</v>
      </c>
      <c r="AV143" s="15" t="s">
        <v>144</v>
      </c>
      <c r="AW143" s="15" t="s">
        <v>5</v>
      </c>
      <c r="AX143" s="15" t="s">
        <v>83</v>
      </c>
      <c r="AY143" s="273" t="s">
        <v>137</v>
      </c>
    </row>
    <row r="144" s="2" customFormat="1" ht="24.15" customHeight="1">
      <c r="A144" s="38"/>
      <c r="B144" s="39"/>
      <c r="C144" s="274" t="s">
        <v>165</v>
      </c>
      <c r="D144" s="274" t="s">
        <v>208</v>
      </c>
      <c r="E144" s="275" t="s">
        <v>612</v>
      </c>
      <c r="F144" s="276" t="s">
        <v>560</v>
      </c>
      <c r="G144" s="277" t="s">
        <v>476</v>
      </c>
      <c r="H144" s="278">
        <v>3.5</v>
      </c>
      <c r="I144" s="279"/>
      <c r="J144" s="280"/>
      <c r="K144" s="281">
        <f>ROUND(P144*H144,2)</f>
        <v>0</v>
      </c>
      <c r="L144" s="276" t="s">
        <v>143</v>
      </c>
      <c r="M144" s="282"/>
      <c r="N144" s="283" t="s">
        <v>1</v>
      </c>
      <c r="O144" s="229" t="s">
        <v>38</v>
      </c>
      <c r="P144" s="230">
        <f>I144+J144</f>
        <v>0</v>
      </c>
      <c r="Q144" s="230">
        <f>ROUND(I144*H144,2)</f>
        <v>0</v>
      </c>
      <c r="R144" s="230">
        <f>ROUND(J144*H144,2)</f>
        <v>0</v>
      </c>
      <c r="S144" s="91"/>
      <c r="T144" s="231">
        <f>S144*H144</f>
        <v>0</v>
      </c>
      <c r="U144" s="231">
        <v>0.001</v>
      </c>
      <c r="V144" s="231">
        <f>U144*H144</f>
        <v>0.0035000000000000001</v>
      </c>
      <c r="W144" s="231">
        <v>0</v>
      </c>
      <c r="X144" s="232">
        <f>W144*H144</f>
        <v>0</v>
      </c>
      <c r="Y144" s="38"/>
      <c r="Z144" s="38"/>
      <c r="AA144" s="38"/>
      <c r="AB144" s="38"/>
      <c r="AC144" s="38"/>
      <c r="AD144" s="38"/>
      <c r="AE144" s="38"/>
      <c r="AR144" s="233" t="s">
        <v>171</v>
      </c>
      <c r="AT144" s="233" t="s">
        <v>208</v>
      </c>
      <c r="AU144" s="233" t="s">
        <v>85</v>
      </c>
      <c r="AY144" s="17" t="s">
        <v>137</v>
      </c>
      <c r="BE144" s="234">
        <f>IF(O144="základní",K144,0)</f>
        <v>0</v>
      </c>
      <c r="BF144" s="234">
        <f>IF(O144="snížená",K144,0)</f>
        <v>0</v>
      </c>
      <c r="BG144" s="234">
        <f>IF(O144="zákl. přenesená",K144,0)</f>
        <v>0</v>
      </c>
      <c r="BH144" s="234">
        <f>IF(O144="sníž. přenesená",K144,0)</f>
        <v>0</v>
      </c>
      <c r="BI144" s="234">
        <f>IF(O144="nulová",K144,0)</f>
        <v>0</v>
      </c>
      <c r="BJ144" s="17" t="s">
        <v>83</v>
      </c>
      <c r="BK144" s="234">
        <f>ROUND(P144*H144,2)</f>
        <v>0</v>
      </c>
      <c r="BL144" s="17" t="s">
        <v>144</v>
      </c>
      <c r="BM144" s="233" t="s">
        <v>9</v>
      </c>
    </row>
    <row r="145" s="2" customFormat="1">
      <c r="A145" s="38"/>
      <c r="B145" s="39"/>
      <c r="C145" s="40"/>
      <c r="D145" s="235" t="s">
        <v>145</v>
      </c>
      <c r="E145" s="40"/>
      <c r="F145" s="236" t="s">
        <v>560</v>
      </c>
      <c r="G145" s="40"/>
      <c r="H145" s="40"/>
      <c r="I145" s="237"/>
      <c r="J145" s="237"/>
      <c r="K145" s="40"/>
      <c r="L145" s="40"/>
      <c r="M145" s="44"/>
      <c r="N145" s="238"/>
      <c r="O145" s="239"/>
      <c r="P145" s="91"/>
      <c r="Q145" s="91"/>
      <c r="R145" s="91"/>
      <c r="S145" s="91"/>
      <c r="T145" s="91"/>
      <c r="U145" s="91"/>
      <c r="V145" s="91"/>
      <c r="W145" s="91"/>
      <c r="X145" s="92"/>
      <c r="Y145" s="38"/>
      <c r="Z145" s="38"/>
      <c r="AA145" s="38"/>
      <c r="AB145" s="38"/>
      <c r="AC145" s="38"/>
      <c r="AD145" s="38"/>
      <c r="AE145" s="38"/>
      <c r="AT145" s="17" t="s">
        <v>145</v>
      </c>
      <c r="AU145" s="17" t="s">
        <v>85</v>
      </c>
    </row>
    <row r="146" s="14" customFormat="1">
      <c r="A146" s="14"/>
      <c r="B146" s="252"/>
      <c r="C146" s="253"/>
      <c r="D146" s="235" t="s">
        <v>149</v>
      </c>
      <c r="E146" s="254" t="s">
        <v>1</v>
      </c>
      <c r="F146" s="255" t="s">
        <v>604</v>
      </c>
      <c r="G146" s="253"/>
      <c r="H146" s="256">
        <v>3.5</v>
      </c>
      <c r="I146" s="257"/>
      <c r="J146" s="257"/>
      <c r="K146" s="253"/>
      <c r="L146" s="253"/>
      <c r="M146" s="258"/>
      <c r="N146" s="259"/>
      <c r="O146" s="260"/>
      <c r="P146" s="260"/>
      <c r="Q146" s="260"/>
      <c r="R146" s="260"/>
      <c r="S146" s="260"/>
      <c r="T146" s="260"/>
      <c r="U146" s="260"/>
      <c r="V146" s="260"/>
      <c r="W146" s="260"/>
      <c r="X146" s="261"/>
      <c r="Y146" s="14"/>
      <c r="Z146" s="14"/>
      <c r="AA146" s="14"/>
      <c r="AB146" s="14"/>
      <c r="AC146" s="14"/>
      <c r="AD146" s="14"/>
      <c r="AE146" s="14"/>
      <c r="AT146" s="262" t="s">
        <v>149</v>
      </c>
      <c r="AU146" s="262" t="s">
        <v>85</v>
      </c>
      <c r="AV146" s="14" t="s">
        <v>85</v>
      </c>
      <c r="AW146" s="14" t="s">
        <v>5</v>
      </c>
      <c r="AX146" s="14" t="s">
        <v>75</v>
      </c>
      <c r="AY146" s="262" t="s">
        <v>137</v>
      </c>
    </row>
    <row r="147" s="15" customFormat="1">
      <c r="A147" s="15"/>
      <c r="B147" s="263"/>
      <c r="C147" s="264"/>
      <c r="D147" s="235" t="s">
        <v>149</v>
      </c>
      <c r="E147" s="265" t="s">
        <v>1</v>
      </c>
      <c r="F147" s="266" t="s">
        <v>152</v>
      </c>
      <c r="G147" s="264"/>
      <c r="H147" s="267">
        <v>3.5</v>
      </c>
      <c r="I147" s="268"/>
      <c r="J147" s="268"/>
      <c r="K147" s="264"/>
      <c r="L147" s="264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5"/>
      <c r="Z147" s="15"/>
      <c r="AA147" s="15"/>
      <c r="AB147" s="15"/>
      <c r="AC147" s="15"/>
      <c r="AD147" s="15"/>
      <c r="AE147" s="15"/>
      <c r="AT147" s="273" t="s">
        <v>149</v>
      </c>
      <c r="AU147" s="273" t="s">
        <v>85</v>
      </c>
      <c r="AV147" s="15" t="s">
        <v>144</v>
      </c>
      <c r="AW147" s="15" t="s">
        <v>5</v>
      </c>
      <c r="AX147" s="15" t="s">
        <v>83</v>
      </c>
      <c r="AY147" s="273" t="s">
        <v>137</v>
      </c>
    </row>
    <row r="148" s="2" customFormat="1" ht="33" customHeight="1">
      <c r="A148" s="38"/>
      <c r="B148" s="39"/>
      <c r="C148" s="221" t="s">
        <v>187</v>
      </c>
      <c r="D148" s="221" t="s">
        <v>139</v>
      </c>
      <c r="E148" s="222" t="s">
        <v>613</v>
      </c>
      <c r="F148" s="223" t="s">
        <v>606</v>
      </c>
      <c r="G148" s="224" t="s">
        <v>155</v>
      </c>
      <c r="H148" s="225">
        <v>16</v>
      </c>
      <c r="I148" s="226"/>
      <c r="J148" s="226"/>
      <c r="K148" s="227">
        <f>ROUND(P148*H148,2)</f>
        <v>0</v>
      </c>
      <c r="L148" s="223" t="s">
        <v>1</v>
      </c>
      <c r="M148" s="44"/>
      <c r="N148" s="228" t="s">
        <v>1</v>
      </c>
      <c r="O148" s="229" t="s">
        <v>38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91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Y148" s="38"/>
      <c r="Z148" s="38"/>
      <c r="AA148" s="38"/>
      <c r="AB148" s="38"/>
      <c r="AC148" s="38"/>
      <c r="AD148" s="38"/>
      <c r="AE148" s="38"/>
      <c r="AR148" s="233" t="s">
        <v>144</v>
      </c>
      <c r="AT148" s="233" t="s">
        <v>139</v>
      </c>
      <c r="AU148" s="233" t="s">
        <v>85</v>
      </c>
      <c r="AY148" s="17" t="s">
        <v>137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7" t="s">
        <v>83</v>
      </c>
      <c r="BK148" s="234">
        <f>ROUND(P148*H148,2)</f>
        <v>0</v>
      </c>
      <c r="BL148" s="17" t="s">
        <v>144</v>
      </c>
      <c r="BM148" s="233" t="s">
        <v>190</v>
      </c>
    </row>
    <row r="149" s="2" customFormat="1">
      <c r="A149" s="38"/>
      <c r="B149" s="39"/>
      <c r="C149" s="40"/>
      <c r="D149" s="235" t="s">
        <v>145</v>
      </c>
      <c r="E149" s="40"/>
      <c r="F149" s="236" t="s">
        <v>606</v>
      </c>
      <c r="G149" s="40"/>
      <c r="H149" s="40"/>
      <c r="I149" s="237"/>
      <c r="J149" s="237"/>
      <c r="K149" s="40"/>
      <c r="L149" s="40"/>
      <c r="M149" s="44"/>
      <c r="N149" s="238"/>
      <c r="O149" s="239"/>
      <c r="P149" s="91"/>
      <c r="Q149" s="91"/>
      <c r="R149" s="91"/>
      <c r="S149" s="91"/>
      <c r="T149" s="91"/>
      <c r="U149" s="91"/>
      <c r="V149" s="91"/>
      <c r="W149" s="91"/>
      <c r="X149" s="92"/>
      <c r="Y149" s="38"/>
      <c r="Z149" s="38"/>
      <c r="AA149" s="38"/>
      <c r="AB149" s="38"/>
      <c r="AC149" s="38"/>
      <c r="AD149" s="38"/>
      <c r="AE149" s="38"/>
      <c r="AT149" s="17" t="s">
        <v>145</v>
      </c>
      <c r="AU149" s="17" t="s">
        <v>85</v>
      </c>
    </row>
    <row r="150" s="14" customFormat="1">
      <c r="A150" s="14"/>
      <c r="B150" s="252"/>
      <c r="C150" s="253"/>
      <c r="D150" s="235" t="s">
        <v>149</v>
      </c>
      <c r="E150" s="254" t="s">
        <v>1</v>
      </c>
      <c r="F150" s="255" t="s">
        <v>196</v>
      </c>
      <c r="G150" s="253"/>
      <c r="H150" s="256">
        <v>16</v>
      </c>
      <c r="I150" s="257"/>
      <c r="J150" s="257"/>
      <c r="K150" s="253"/>
      <c r="L150" s="253"/>
      <c r="M150" s="258"/>
      <c r="N150" s="259"/>
      <c r="O150" s="260"/>
      <c r="P150" s="260"/>
      <c r="Q150" s="260"/>
      <c r="R150" s="260"/>
      <c r="S150" s="260"/>
      <c r="T150" s="260"/>
      <c r="U150" s="260"/>
      <c r="V150" s="260"/>
      <c r="W150" s="260"/>
      <c r="X150" s="261"/>
      <c r="Y150" s="14"/>
      <c r="Z150" s="14"/>
      <c r="AA150" s="14"/>
      <c r="AB150" s="14"/>
      <c r="AC150" s="14"/>
      <c r="AD150" s="14"/>
      <c r="AE150" s="14"/>
      <c r="AT150" s="262" t="s">
        <v>149</v>
      </c>
      <c r="AU150" s="262" t="s">
        <v>85</v>
      </c>
      <c r="AV150" s="14" t="s">
        <v>85</v>
      </c>
      <c r="AW150" s="14" t="s">
        <v>5</v>
      </c>
      <c r="AX150" s="14" t="s">
        <v>75</v>
      </c>
      <c r="AY150" s="262" t="s">
        <v>137</v>
      </c>
    </row>
    <row r="151" s="15" customFormat="1">
      <c r="A151" s="15"/>
      <c r="B151" s="263"/>
      <c r="C151" s="264"/>
      <c r="D151" s="235" t="s">
        <v>149</v>
      </c>
      <c r="E151" s="265" t="s">
        <v>1</v>
      </c>
      <c r="F151" s="266" t="s">
        <v>152</v>
      </c>
      <c r="G151" s="264"/>
      <c r="H151" s="267">
        <v>16</v>
      </c>
      <c r="I151" s="268"/>
      <c r="J151" s="268"/>
      <c r="K151" s="264"/>
      <c r="L151" s="264"/>
      <c r="M151" s="269"/>
      <c r="N151" s="270"/>
      <c r="O151" s="271"/>
      <c r="P151" s="271"/>
      <c r="Q151" s="271"/>
      <c r="R151" s="271"/>
      <c r="S151" s="271"/>
      <c r="T151" s="271"/>
      <c r="U151" s="271"/>
      <c r="V151" s="271"/>
      <c r="W151" s="271"/>
      <c r="X151" s="272"/>
      <c r="Y151" s="15"/>
      <c r="Z151" s="15"/>
      <c r="AA151" s="15"/>
      <c r="AB151" s="15"/>
      <c r="AC151" s="15"/>
      <c r="AD151" s="15"/>
      <c r="AE151" s="15"/>
      <c r="AT151" s="273" t="s">
        <v>149</v>
      </c>
      <c r="AU151" s="273" t="s">
        <v>85</v>
      </c>
      <c r="AV151" s="15" t="s">
        <v>144</v>
      </c>
      <c r="AW151" s="15" t="s">
        <v>5</v>
      </c>
      <c r="AX151" s="15" t="s">
        <v>83</v>
      </c>
      <c r="AY151" s="273" t="s">
        <v>137</v>
      </c>
    </row>
    <row r="152" s="2" customFormat="1" ht="24.15" customHeight="1">
      <c r="A152" s="38"/>
      <c r="B152" s="39"/>
      <c r="C152" s="221" t="s">
        <v>171</v>
      </c>
      <c r="D152" s="221" t="s">
        <v>139</v>
      </c>
      <c r="E152" s="222" t="s">
        <v>614</v>
      </c>
      <c r="F152" s="223" t="s">
        <v>608</v>
      </c>
      <c r="G152" s="224" t="s">
        <v>155</v>
      </c>
      <c r="H152" s="225">
        <v>16</v>
      </c>
      <c r="I152" s="226"/>
      <c r="J152" s="226"/>
      <c r="K152" s="227">
        <f>ROUND(P152*H152,2)</f>
        <v>0</v>
      </c>
      <c r="L152" s="223" t="s">
        <v>1</v>
      </c>
      <c r="M152" s="44"/>
      <c r="N152" s="228" t="s">
        <v>1</v>
      </c>
      <c r="O152" s="229" t="s">
        <v>38</v>
      </c>
      <c r="P152" s="230">
        <f>I152+J152</f>
        <v>0</v>
      </c>
      <c r="Q152" s="230">
        <f>ROUND(I152*H152,2)</f>
        <v>0</v>
      </c>
      <c r="R152" s="230">
        <f>ROUND(J152*H152,2)</f>
        <v>0</v>
      </c>
      <c r="S152" s="91"/>
      <c r="T152" s="231">
        <f>S152*H152</f>
        <v>0</v>
      </c>
      <c r="U152" s="231">
        <v>0</v>
      </c>
      <c r="V152" s="231">
        <f>U152*H152</f>
        <v>0</v>
      </c>
      <c r="W152" s="231">
        <v>0</v>
      </c>
      <c r="X152" s="232">
        <f>W152*H152</f>
        <v>0</v>
      </c>
      <c r="Y152" s="38"/>
      <c r="Z152" s="38"/>
      <c r="AA152" s="38"/>
      <c r="AB152" s="38"/>
      <c r="AC152" s="38"/>
      <c r="AD152" s="38"/>
      <c r="AE152" s="38"/>
      <c r="AR152" s="233" t="s">
        <v>144</v>
      </c>
      <c r="AT152" s="233" t="s">
        <v>139</v>
      </c>
      <c r="AU152" s="233" t="s">
        <v>85</v>
      </c>
      <c r="AY152" s="17" t="s">
        <v>137</v>
      </c>
      <c r="BE152" s="234">
        <f>IF(O152="základní",K152,0)</f>
        <v>0</v>
      </c>
      <c r="BF152" s="234">
        <f>IF(O152="snížená",K152,0)</f>
        <v>0</v>
      </c>
      <c r="BG152" s="234">
        <f>IF(O152="zákl. přenesená",K152,0)</f>
        <v>0</v>
      </c>
      <c r="BH152" s="234">
        <f>IF(O152="sníž. přenesená",K152,0)</f>
        <v>0</v>
      </c>
      <c r="BI152" s="234">
        <f>IF(O152="nulová",K152,0)</f>
        <v>0</v>
      </c>
      <c r="BJ152" s="17" t="s">
        <v>83</v>
      </c>
      <c r="BK152" s="234">
        <f>ROUND(P152*H152,2)</f>
        <v>0</v>
      </c>
      <c r="BL152" s="17" t="s">
        <v>144</v>
      </c>
      <c r="BM152" s="233" t="s">
        <v>196</v>
      </c>
    </row>
    <row r="153" s="2" customFormat="1">
      <c r="A153" s="38"/>
      <c r="B153" s="39"/>
      <c r="C153" s="40"/>
      <c r="D153" s="235" t="s">
        <v>145</v>
      </c>
      <c r="E153" s="40"/>
      <c r="F153" s="236" t="s">
        <v>608</v>
      </c>
      <c r="G153" s="40"/>
      <c r="H153" s="40"/>
      <c r="I153" s="237"/>
      <c r="J153" s="237"/>
      <c r="K153" s="40"/>
      <c r="L153" s="40"/>
      <c r="M153" s="44"/>
      <c r="N153" s="238"/>
      <c r="O153" s="239"/>
      <c r="P153" s="91"/>
      <c r="Q153" s="91"/>
      <c r="R153" s="91"/>
      <c r="S153" s="91"/>
      <c r="T153" s="91"/>
      <c r="U153" s="91"/>
      <c r="V153" s="91"/>
      <c r="W153" s="91"/>
      <c r="X153" s="92"/>
      <c r="Y153" s="38"/>
      <c r="Z153" s="38"/>
      <c r="AA153" s="38"/>
      <c r="AB153" s="38"/>
      <c r="AC153" s="38"/>
      <c r="AD153" s="38"/>
      <c r="AE153" s="38"/>
      <c r="AT153" s="17" t="s">
        <v>145</v>
      </c>
      <c r="AU153" s="17" t="s">
        <v>85</v>
      </c>
    </row>
    <row r="154" s="14" customFormat="1">
      <c r="A154" s="14"/>
      <c r="B154" s="252"/>
      <c r="C154" s="253"/>
      <c r="D154" s="235" t="s">
        <v>149</v>
      </c>
      <c r="E154" s="254" t="s">
        <v>1</v>
      </c>
      <c r="F154" s="255" t="s">
        <v>196</v>
      </c>
      <c r="G154" s="253"/>
      <c r="H154" s="256">
        <v>16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Y154" s="14"/>
      <c r="Z154" s="14"/>
      <c r="AA154" s="14"/>
      <c r="AB154" s="14"/>
      <c r="AC154" s="14"/>
      <c r="AD154" s="14"/>
      <c r="AE154" s="14"/>
      <c r="AT154" s="262" t="s">
        <v>149</v>
      </c>
      <c r="AU154" s="262" t="s">
        <v>85</v>
      </c>
      <c r="AV154" s="14" t="s">
        <v>85</v>
      </c>
      <c r="AW154" s="14" t="s">
        <v>5</v>
      </c>
      <c r="AX154" s="14" t="s">
        <v>75</v>
      </c>
      <c r="AY154" s="262" t="s">
        <v>137</v>
      </c>
    </row>
    <row r="155" s="15" customFormat="1">
      <c r="A155" s="15"/>
      <c r="B155" s="263"/>
      <c r="C155" s="264"/>
      <c r="D155" s="235" t="s">
        <v>149</v>
      </c>
      <c r="E155" s="265" t="s">
        <v>1</v>
      </c>
      <c r="F155" s="266" t="s">
        <v>152</v>
      </c>
      <c r="G155" s="264"/>
      <c r="H155" s="267">
        <v>16</v>
      </c>
      <c r="I155" s="268"/>
      <c r="J155" s="268"/>
      <c r="K155" s="264"/>
      <c r="L155" s="264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5"/>
      <c r="Z155" s="15"/>
      <c r="AA155" s="15"/>
      <c r="AB155" s="15"/>
      <c r="AC155" s="15"/>
      <c r="AD155" s="15"/>
      <c r="AE155" s="15"/>
      <c r="AT155" s="273" t="s">
        <v>149</v>
      </c>
      <c r="AU155" s="273" t="s">
        <v>85</v>
      </c>
      <c r="AV155" s="15" t="s">
        <v>144</v>
      </c>
      <c r="AW155" s="15" t="s">
        <v>5</v>
      </c>
      <c r="AX155" s="15" t="s">
        <v>83</v>
      </c>
      <c r="AY155" s="273" t="s">
        <v>137</v>
      </c>
    </row>
    <row r="156" s="12" customFormat="1" ht="22.8" customHeight="1">
      <c r="A156" s="12"/>
      <c r="B156" s="204"/>
      <c r="C156" s="205"/>
      <c r="D156" s="206" t="s">
        <v>74</v>
      </c>
      <c r="E156" s="219" t="s">
        <v>615</v>
      </c>
      <c r="F156" s="219" t="s">
        <v>616</v>
      </c>
      <c r="G156" s="205"/>
      <c r="H156" s="205"/>
      <c r="I156" s="208"/>
      <c r="J156" s="208"/>
      <c r="K156" s="220">
        <f>BK156</f>
        <v>0</v>
      </c>
      <c r="L156" s="205"/>
      <c r="M156" s="210"/>
      <c r="N156" s="211"/>
      <c r="O156" s="212"/>
      <c r="P156" s="212"/>
      <c r="Q156" s="213">
        <f>SUM(Q157:Q182)</f>
        <v>0</v>
      </c>
      <c r="R156" s="213">
        <f>SUM(R157:R182)</f>
        <v>0</v>
      </c>
      <c r="S156" s="212"/>
      <c r="T156" s="214">
        <f>SUM(T157:T182)</f>
        <v>0</v>
      </c>
      <c r="U156" s="212"/>
      <c r="V156" s="214">
        <f>SUM(V157:V182)</f>
        <v>0.0051200000000000004</v>
      </c>
      <c r="W156" s="212"/>
      <c r="X156" s="215">
        <f>SUM(X157:X182)</f>
        <v>0</v>
      </c>
      <c r="Y156" s="12"/>
      <c r="Z156" s="12"/>
      <c r="AA156" s="12"/>
      <c r="AB156" s="12"/>
      <c r="AC156" s="12"/>
      <c r="AD156" s="12"/>
      <c r="AE156" s="12"/>
      <c r="AR156" s="216" t="s">
        <v>83</v>
      </c>
      <c r="AT156" s="217" t="s">
        <v>74</v>
      </c>
      <c r="AU156" s="217" t="s">
        <v>83</v>
      </c>
      <c r="AY156" s="216" t="s">
        <v>137</v>
      </c>
      <c r="BK156" s="218">
        <f>SUM(BK157:BK182)</f>
        <v>0</v>
      </c>
    </row>
    <row r="157" s="2" customFormat="1" ht="24.15" customHeight="1">
      <c r="A157" s="38"/>
      <c r="B157" s="39"/>
      <c r="C157" s="221" t="s">
        <v>201</v>
      </c>
      <c r="D157" s="221" t="s">
        <v>139</v>
      </c>
      <c r="E157" s="222" t="s">
        <v>409</v>
      </c>
      <c r="F157" s="223" t="s">
        <v>410</v>
      </c>
      <c r="G157" s="224" t="s">
        <v>142</v>
      </c>
      <c r="H157" s="225">
        <v>54</v>
      </c>
      <c r="I157" s="226"/>
      <c r="J157" s="226"/>
      <c r="K157" s="227">
        <f>ROUND(P157*H157,2)</f>
        <v>0</v>
      </c>
      <c r="L157" s="223" t="s">
        <v>143</v>
      </c>
      <c r="M157" s="44"/>
      <c r="N157" s="228" t="s">
        <v>1</v>
      </c>
      <c r="O157" s="229" t="s">
        <v>38</v>
      </c>
      <c r="P157" s="230">
        <f>I157+J157</f>
        <v>0</v>
      </c>
      <c r="Q157" s="230">
        <f>ROUND(I157*H157,2)</f>
        <v>0</v>
      </c>
      <c r="R157" s="230">
        <f>ROUND(J157*H157,2)</f>
        <v>0</v>
      </c>
      <c r="S157" s="91"/>
      <c r="T157" s="231">
        <f>S157*H157</f>
        <v>0</v>
      </c>
      <c r="U157" s="231">
        <v>3.0000000000000001E-05</v>
      </c>
      <c r="V157" s="231">
        <f>U157*H157</f>
        <v>0.0016200000000000001</v>
      </c>
      <c r="W157" s="231">
        <v>0</v>
      </c>
      <c r="X157" s="232">
        <f>W157*H157</f>
        <v>0</v>
      </c>
      <c r="Y157" s="38"/>
      <c r="Z157" s="38"/>
      <c r="AA157" s="38"/>
      <c r="AB157" s="38"/>
      <c r="AC157" s="38"/>
      <c r="AD157" s="38"/>
      <c r="AE157" s="38"/>
      <c r="AR157" s="233" t="s">
        <v>144</v>
      </c>
      <c r="AT157" s="233" t="s">
        <v>139</v>
      </c>
      <c r="AU157" s="233" t="s">
        <v>85</v>
      </c>
      <c r="AY157" s="17" t="s">
        <v>137</v>
      </c>
      <c r="BE157" s="234">
        <f>IF(O157="základní",K157,0)</f>
        <v>0</v>
      </c>
      <c r="BF157" s="234">
        <f>IF(O157="snížená",K157,0)</f>
        <v>0</v>
      </c>
      <c r="BG157" s="234">
        <f>IF(O157="zákl. přenesená",K157,0)</f>
        <v>0</v>
      </c>
      <c r="BH157" s="234">
        <f>IF(O157="sníž. přenesená",K157,0)</f>
        <v>0</v>
      </c>
      <c r="BI157" s="234">
        <f>IF(O157="nulová",K157,0)</f>
        <v>0</v>
      </c>
      <c r="BJ157" s="17" t="s">
        <v>83</v>
      </c>
      <c r="BK157" s="234">
        <f>ROUND(P157*H157,2)</f>
        <v>0</v>
      </c>
      <c r="BL157" s="17" t="s">
        <v>144</v>
      </c>
      <c r="BM157" s="233" t="s">
        <v>204</v>
      </c>
    </row>
    <row r="158" s="2" customFormat="1">
      <c r="A158" s="38"/>
      <c r="B158" s="39"/>
      <c r="C158" s="40"/>
      <c r="D158" s="235" t="s">
        <v>145</v>
      </c>
      <c r="E158" s="40"/>
      <c r="F158" s="236" t="s">
        <v>410</v>
      </c>
      <c r="G158" s="40"/>
      <c r="H158" s="40"/>
      <c r="I158" s="237"/>
      <c r="J158" s="237"/>
      <c r="K158" s="40"/>
      <c r="L158" s="40"/>
      <c r="M158" s="44"/>
      <c r="N158" s="238"/>
      <c r="O158" s="239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85</v>
      </c>
    </row>
    <row r="159" s="2" customFormat="1">
      <c r="A159" s="38"/>
      <c r="B159" s="39"/>
      <c r="C159" s="40"/>
      <c r="D159" s="240" t="s">
        <v>147</v>
      </c>
      <c r="E159" s="40"/>
      <c r="F159" s="241" t="s">
        <v>411</v>
      </c>
      <c r="G159" s="40"/>
      <c r="H159" s="40"/>
      <c r="I159" s="237"/>
      <c r="J159" s="237"/>
      <c r="K159" s="40"/>
      <c r="L159" s="40"/>
      <c r="M159" s="44"/>
      <c r="N159" s="238"/>
      <c r="O159" s="239"/>
      <c r="P159" s="91"/>
      <c r="Q159" s="91"/>
      <c r="R159" s="91"/>
      <c r="S159" s="91"/>
      <c r="T159" s="91"/>
      <c r="U159" s="91"/>
      <c r="V159" s="91"/>
      <c r="W159" s="91"/>
      <c r="X159" s="92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85</v>
      </c>
    </row>
    <row r="160" s="14" customFormat="1">
      <c r="A160" s="14"/>
      <c r="B160" s="252"/>
      <c r="C160" s="253"/>
      <c r="D160" s="235" t="s">
        <v>149</v>
      </c>
      <c r="E160" s="254" t="s">
        <v>1</v>
      </c>
      <c r="F160" s="255" t="s">
        <v>516</v>
      </c>
      <c r="G160" s="253"/>
      <c r="H160" s="256">
        <v>54</v>
      </c>
      <c r="I160" s="257"/>
      <c r="J160" s="257"/>
      <c r="K160" s="253"/>
      <c r="L160" s="253"/>
      <c r="M160" s="258"/>
      <c r="N160" s="259"/>
      <c r="O160" s="260"/>
      <c r="P160" s="260"/>
      <c r="Q160" s="260"/>
      <c r="R160" s="260"/>
      <c r="S160" s="260"/>
      <c r="T160" s="260"/>
      <c r="U160" s="260"/>
      <c r="V160" s="260"/>
      <c r="W160" s="260"/>
      <c r="X160" s="261"/>
      <c r="Y160" s="14"/>
      <c r="Z160" s="14"/>
      <c r="AA160" s="14"/>
      <c r="AB160" s="14"/>
      <c r="AC160" s="14"/>
      <c r="AD160" s="14"/>
      <c r="AE160" s="14"/>
      <c r="AT160" s="262" t="s">
        <v>149</v>
      </c>
      <c r="AU160" s="262" t="s">
        <v>85</v>
      </c>
      <c r="AV160" s="14" t="s">
        <v>85</v>
      </c>
      <c r="AW160" s="14" t="s">
        <v>5</v>
      </c>
      <c r="AX160" s="14" t="s">
        <v>75</v>
      </c>
      <c r="AY160" s="262" t="s">
        <v>137</v>
      </c>
    </row>
    <row r="161" s="15" customFormat="1">
      <c r="A161" s="15"/>
      <c r="B161" s="263"/>
      <c r="C161" s="264"/>
      <c r="D161" s="235" t="s">
        <v>149</v>
      </c>
      <c r="E161" s="265" t="s">
        <v>1</v>
      </c>
      <c r="F161" s="266" t="s">
        <v>152</v>
      </c>
      <c r="G161" s="264"/>
      <c r="H161" s="267">
        <v>54</v>
      </c>
      <c r="I161" s="268"/>
      <c r="J161" s="268"/>
      <c r="K161" s="264"/>
      <c r="L161" s="264"/>
      <c r="M161" s="269"/>
      <c r="N161" s="270"/>
      <c r="O161" s="271"/>
      <c r="P161" s="271"/>
      <c r="Q161" s="271"/>
      <c r="R161" s="271"/>
      <c r="S161" s="271"/>
      <c r="T161" s="271"/>
      <c r="U161" s="271"/>
      <c r="V161" s="271"/>
      <c r="W161" s="271"/>
      <c r="X161" s="272"/>
      <c r="Y161" s="15"/>
      <c r="Z161" s="15"/>
      <c r="AA161" s="15"/>
      <c r="AB161" s="15"/>
      <c r="AC161" s="15"/>
      <c r="AD161" s="15"/>
      <c r="AE161" s="15"/>
      <c r="AT161" s="273" t="s">
        <v>149</v>
      </c>
      <c r="AU161" s="273" t="s">
        <v>85</v>
      </c>
      <c r="AV161" s="15" t="s">
        <v>144</v>
      </c>
      <c r="AW161" s="15" t="s">
        <v>5</v>
      </c>
      <c r="AX161" s="15" t="s">
        <v>83</v>
      </c>
      <c r="AY161" s="273" t="s">
        <v>137</v>
      </c>
    </row>
    <row r="162" s="2" customFormat="1">
      <c r="A162" s="38"/>
      <c r="B162" s="39"/>
      <c r="C162" s="221" t="s">
        <v>178</v>
      </c>
      <c r="D162" s="221" t="s">
        <v>139</v>
      </c>
      <c r="E162" s="222" t="s">
        <v>617</v>
      </c>
      <c r="F162" s="223" t="s">
        <v>618</v>
      </c>
      <c r="G162" s="224" t="s">
        <v>282</v>
      </c>
      <c r="H162" s="225">
        <v>27</v>
      </c>
      <c r="I162" s="226"/>
      <c r="J162" s="226"/>
      <c r="K162" s="227">
        <f>ROUND(P162*H162,2)</f>
        <v>0</v>
      </c>
      <c r="L162" s="223" t="s">
        <v>143</v>
      </c>
      <c r="M162" s="44"/>
      <c r="N162" s="228" t="s">
        <v>1</v>
      </c>
      <c r="O162" s="229" t="s">
        <v>38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1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8"/>
      <c r="Z162" s="38"/>
      <c r="AA162" s="38"/>
      <c r="AB162" s="38"/>
      <c r="AC162" s="38"/>
      <c r="AD162" s="38"/>
      <c r="AE162" s="38"/>
      <c r="AR162" s="233" t="s">
        <v>144</v>
      </c>
      <c r="AT162" s="233" t="s">
        <v>139</v>
      </c>
      <c r="AU162" s="233" t="s">
        <v>85</v>
      </c>
      <c r="AY162" s="17" t="s">
        <v>137</v>
      </c>
      <c r="BE162" s="234">
        <f>IF(O162="základní",K162,0)</f>
        <v>0</v>
      </c>
      <c r="BF162" s="234">
        <f>IF(O162="snížená",K162,0)</f>
        <v>0</v>
      </c>
      <c r="BG162" s="234">
        <f>IF(O162="zákl. přenesená",K162,0)</f>
        <v>0</v>
      </c>
      <c r="BH162" s="234">
        <f>IF(O162="sníž. přenesená",K162,0)</f>
        <v>0</v>
      </c>
      <c r="BI162" s="234">
        <f>IF(O162="nulová",K162,0)</f>
        <v>0</v>
      </c>
      <c r="BJ162" s="17" t="s">
        <v>83</v>
      </c>
      <c r="BK162" s="234">
        <f>ROUND(P162*H162,2)</f>
        <v>0</v>
      </c>
      <c r="BL162" s="17" t="s">
        <v>144</v>
      </c>
      <c r="BM162" s="233" t="s">
        <v>211</v>
      </c>
    </row>
    <row r="163" s="2" customFormat="1">
      <c r="A163" s="38"/>
      <c r="B163" s="39"/>
      <c r="C163" s="40"/>
      <c r="D163" s="235" t="s">
        <v>145</v>
      </c>
      <c r="E163" s="40"/>
      <c r="F163" s="236" t="s">
        <v>619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85</v>
      </c>
    </row>
    <row r="164" s="2" customFormat="1">
      <c r="A164" s="38"/>
      <c r="B164" s="39"/>
      <c r="C164" s="40"/>
      <c r="D164" s="240" t="s">
        <v>147</v>
      </c>
      <c r="E164" s="40"/>
      <c r="F164" s="241" t="s">
        <v>620</v>
      </c>
      <c r="G164" s="40"/>
      <c r="H164" s="40"/>
      <c r="I164" s="237"/>
      <c r="J164" s="237"/>
      <c r="K164" s="40"/>
      <c r="L164" s="40"/>
      <c r="M164" s="44"/>
      <c r="N164" s="238"/>
      <c r="O164" s="239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85</v>
      </c>
    </row>
    <row r="165" s="14" customFormat="1">
      <c r="A165" s="14"/>
      <c r="B165" s="252"/>
      <c r="C165" s="253"/>
      <c r="D165" s="235" t="s">
        <v>149</v>
      </c>
      <c r="E165" s="254" t="s">
        <v>1</v>
      </c>
      <c r="F165" s="255" t="s">
        <v>501</v>
      </c>
      <c r="G165" s="253"/>
      <c r="H165" s="256">
        <v>27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149</v>
      </c>
      <c r="AU165" s="262" t="s">
        <v>85</v>
      </c>
      <c r="AV165" s="14" t="s">
        <v>85</v>
      </c>
      <c r="AW165" s="14" t="s">
        <v>5</v>
      </c>
      <c r="AX165" s="14" t="s">
        <v>75</v>
      </c>
      <c r="AY165" s="262" t="s">
        <v>137</v>
      </c>
    </row>
    <row r="166" s="15" customFormat="1">
      <c r="A166" s="15"/>
      <c r="B166" s="263"/>
      <c r="C166" s="264"/>
      <c r="D166" s="235" t="s">
        <v>149</v>
      </c>
      <c r="E166" s="265" t="s">
        <v>1</v>
      </c>
      <c r="F166" s="266" t="s">
        <v>152</v>
      </c>
      <c r="G166" s="264"/>
      <c r="H166" s="267">
        <v>27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149</v>
      </c>
      <c r="AU166" s="273" t="s">
        <v>85</v>
      </c>
      <c r="AV166" s="15" t="s">
        <v>144</v>
      </c>
      <c r="AW166" s="15" t="s">
        <v>5</v>
      </c>
      <c r="AX166" s="15" t="s">
        <v>83</v>
      </c>
      <c r="AY166" s="273" t="s">
        <v>137</v>
      </c>
    </row>
    <row r="167" s="2" customFormat="1" ht="37.8" customHeight="1">
      <c r="A167" s="38"/>
      <c r="B167" s="39"/>
      <c r="C167" s="221" t="s">
        <v>213</v>
      </c>
      <c r="D167" s="221" t="s">
        <v>139</v>
      </c>
      <c r="E167" s="222" t="s">
        <v>621</v>
      </c>
      <c r="F167" s="223" t="s">
        <v>602</v>
      </c>
      <c r="G167" s="224" t="s">
        <v>183</v>
      </c>
      <c r="H167" s="225">
        <v>0.01</v>
      </c>
      <c r="I167" s="226"/>
      <c r="J167" s="226"/>
      <c r="K167" s="227">
        <f>ROUND(P167*H167,2)</f>
        <v>0</v>
      </c>
      <c r="L167" s="223" t="s">
        <v>1</v>
      </c>
      <c r="M167" s="44"/>
      <c r="N167" s="228" t="s">
        <v>1</v>
      </c>
      <c r="O167" s="229" t="s">
        <v>38</v>
      </c>
      <c r="P167" s="230">
        <f>I167+J167</f>
        <v>0</v>
      </c>
      <c r="Q167" s="230">
        <f>ROUND(I167*H167,2)</f>
        <v>0</v>
      </c>
      <c r="R167" s="230">
        <f>ROUND(J167*H167,2)</f>
        <v>0</v>
      </c>
      <c r="S167" s="91"/>
      <c r="T167" s="231">
        <f>S167*H167</f>
        <v>0</v>
      </c>
      <c r="U167" s="231">
        <v>0</v>
      </c>
      <c r="V167" s="231">
        <f>U167*H167</f>
        <v>0</v>
      </c>
      <c r="W167" s="231">
        <v>0</v>
      </c>
      <c r="X167" s="232">
        <f>W167*H167</f>
        <v>0</v>
      </c>
      <c r="Y167" s="38"/>
      <c r="Z167" s="38"/>
      <c r="AA167" s="38"/>
      <c r="AB167" s="38"/>
      <c r="AC167" s="38"/>
      <c r="AD167" s="38"/>
      <c r="AE167" s="38"/>
      <c r="AR167" s="233" t="s">
        <v>144</v>
      </c>
      <c r="AT167" s="233" t="s">
        <v>139</v>
      </c>
      <c r="AU167" s="233" t="s">
        <v>85</v>
      </c>
      <c r="AY167" s="17" t="s">
        <v>137</v>
      </c>
      <c r="BE167" s="234">
        <f>IF(O167="základní",K167,0)</f>
        <v>0</v>
      </c>
      <c r="BF167" s="234">
        <f>IF(O167="snížená",K167,0)</f>
        <v>0</v>
      </c>
      <c r="BG167" s="234">
        <f>IF(O167="zákl. přenesená",K167,0)</f>
        <v>0</v>
      </c>
      <c r="BH167" s="234">
        <f>IF(O167="sníž. přenesená",K167,0)</f>
        <v>0</v>
      </c>
      <c r="BI167" s="234">
        <f>IF(O167="nulová",K167,0)</f>
        <v>0</v>
      </c>
      <c r="BJ167" s="17" t="s">
        <v>83</v>
      </c>
      <c r="BK167" s="234">
        <f>ROUND(P167*H167,2)</f>
        <v>0</v>
      </c>
      <c r="BL167" s="17" t="s">
        <v>144</v>
      </c>
      <c r="BM167" s="233" t="s">
        <v>216</v>
      </c>
    </row>
    <row r="168" s="2" customFormat="1">
      <c r="A168" s="38"/>
      <c r="B168" s="39"/>
      <c r="C168" s="40"/>
      <c r="D168" s="235" t="s">
        <v>145</v>
      </c>
      <c r="E168" s="40"/>
      <c r="F168" s="236" t="s">
        <v>602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85</v>
      </c>
    </row>
    <row r="169" s="14" customFormat="1">
      <c r="A169" s="14"/>
      <c r="B169" s="252"/>
      <c r="C169" s="253"/>
      <c r="D169" s="235" t="s">
        <v>149</v>
      </c>
      <c r="E169" s="254" t="s">
        <v>1</v>
      </c>
      <c r="F169" s="255" t="s">
        <v>603</v>
      </c>
      <c r="G169" s="253"/>
      <c r="H169" s="256">
        <v>0.01</v>
      </c>
      <c r="I169" s="257"/>
      <c r="J169" s="257"/>
      <c r="K169" s="253"/>
      <c r="L169" s="253"/>
      <c r="M169" s="258"/>
      <c r="N169" s="259"/>
      <c r="O169" s="260"/>
      <c r="P169" s="260"/>
      <c r="Q169" s="260"/>
      <c r="R169" s="260"/>
      <c r="S169" s="260"/>
      <c r="T169" s="260"/>
      <c r="U169" s="260"/>
      <c r="V169" s="260"/>
      <c r="W169" s="260"/>
      <c r="X169" s="261"/>
      <c r="Y169" s="14"/>
      <c r="Z169" s="14"/>
      <c r="AA169" s="14"/>
      <c r="AB169" s="14"/>
      <c r="AC169" s="14"/>
      <c r="AD169" s="14"/>
      <c r="AE169" s="14"/>
      <c r="AT169" s="262" t="s">
        <v>149</v>
      </c>
      <c r="AU169" s="262" t="s">
        <v>85</v>
      </c>
      <c r="AV169" s="14" t="s">
        <v>85</v>
      </c>
      <c r="AW169" s="14" t="s">
        <v>5</v>
      </c>
      <c r="AX169" s="14" t="s">
        <v>75</v>
      </c>
      <c r="AY169" s="262" t="s">
        <v>137</v>
      </c>
    </row>
    <row r="170" s="15" customFormat="1">
      <c r="A170" s="15"/>
      <c r="B170" s="263"/>
      <c r="C170" s="264"/>
      <c r="D170" s="235" t="s">
        <v>149</v>
      </c>
      <c r="E170" s="265" t="s">
        <v>1</v>
      </c>
      <c r="F170" s="266" t="s">
        <v>152</v>
      </c>
      <c r="G170" s="264"/>
      <c r="H170" s="267">
        <v>0.01</v>
      </c>
      <c r="I170" s="268"/>
      <c r="J170" s="268"/>
      <c r="K170" s="264"/>
      <c r="L170" s="264"/>
      <c r="M170" s="269"/>
      <c r="N170" s="270"/>
      <c r="O170" s="271"/>
      <c r="P170" s="271"/>
      <c r="Q170" s="271"/>
      <c r="R170" s="271"/>
      <c r="S170" s="271"/>
      <c r="T170" s="271"/>
      <c r="U170" s="271"/>
      <c r="V170" s="271"/>
      <c r="W170" s="271"/>
      <c r="X170" s="272"/>
      <c r="Y170" s="15"/>
      <c r="Z170" s="15"/>
      <c r="AA170" s="15"/>
      <c r="AB170" s="15"/>
      <c r="AC170" s="15"/>
      <c r="AD170" s="15"/>
      <c r="AE170" s="15"/>
      <c r="AT170" s="273" t="s">
        <v>149</v>
      </c>
      <c r="AU170" s="273" t="s">
        <v>85</v>
      </c>
      <c r="AV170" s="15" t="s">
        <v>144</v>
      </c>
      <c r="AW170" s="15" t="s">
        <v>5</v>
      </c>
      <c r="AX170" s="15" t="s">
        <v>83</v>
      </c>
      <c r="AY170" s="273" t="s">
        <v>137</v>
      </c>
    </row>
    <row r="171" s="2" customFormat="1" ht="24.15" customHeight="1">
      <c r="A171" s="38"/>
      <c r="B171" s="39"/>
      <c r="C171" s="274" t="s">
        <v>9</v>
      </c>
      <c r="D171" s="274" t="s">
        <v>208</v>
      </c>
      <c r="E171" s="275" t="s">
        <v>622</v>
      </c>
      <c r="F171" s="276" t="s">
        <v>560</v>
      </c>
      <c r="G171" s="277" t="s">
        <v>476</v>
      </c>
      <c r="H171" s="278">
        <v>3.5</v>
      </c>
      <c r="I171" s="279"/>
      <c r="J171" s="280"/>
      <c r="K171" s="281">
        <f>ROUND(P171*H171,2)</f>
        <v>0</v>
      </c>
      <c r="L171" s="276" t="s">
        <v>143</v>
      </c>
      <c r="M171" s="282"/>
      <c r="N171" s="283" t="s">
        <v>1</v>
      </c>
      <c r="O171" s="229" t="s">
        <v>38</v>
      </c>
      <c r="P171" s="230">
        <f>I171+J171</f>
        <v>0</v>
      </c>
      <c r="Q171" s="230">
        <f>ROUND(I171*H171,2)</f>
        <v>0</v>
      </c>
      <c r="R171" s="230">
        <f>ROUND(J171*H171,2)</f>
        <v>0</v>
      </c>
      <c r="S171" s="91"/>
      <c r="T171" s="231">
        <f>S171*H171</f>
        <v>0</v>
      </c>
      <c r="U171" s="231">
        <v>0.001</v>
      </c>
      <c r="V171" s="231">
        <f>U171*H171</f>
        <v>0.0035000000000000001</v>
      </c>
      <c r="W171" s="231">
        <v>0</v>
      </c>
      <c r="X171" s="232">
        <f>W171*H171</f>
        <v>0</v>
      </c>
      <c r="Y171" s="38"/>
      <c r="Z171" s="38"/>
      <c r="AA171" s="38"/>
      <c r="AB171" s="38"/>
      <c r="AC171" s="38"/>
      <c r="AD171" s="38"/>
      <c r="AE171" s="38"/>
      <c r="AR171" s="233" t="s">
        <v>171</v>
      </c>
      <c r="AT171" s="233" t="s">
        <v>208</v>
      </c>
      <c r="AU171" s="233" t="s">
        <v>85</v>
      </c>
      <c r="AY171" s="17" t="s">
        <v>137</v>
      </c>
      <c r="BE171" s="234">
        <f>IF(O171="základní",K171,0)</f>
        <v>0</v>
      </c>
      <c r="BF171" s="234">
        <f>IF(O171="snížená",K171,0)</f>
        <v>0</v>
      </c>
      <c r="BG171" s="234">
        <f>IF(O171="zákl. přenesená",K171,0)</f>
        <v>0</v>
      </c>
      <c r="BH171" s="234">
        <f>IF(O171="sníž. přenesená",K171,0)</f>
        <v>0</v>
      </c>
      <c r="BI171" s="234">
        <f>IF(O171="nulová",K171,0)</f>
        <v>0</v>
      </c>
      <c r="BJ171" s="17" t="s">
        <v>83</v>
      </c>
      <c r="BK171" s="234">
        <f>ROUND(P171*H171,2)</f>
        <v>0</v>
      </c>
      <c r="BL171" s="17" t="s">
        <v>144</v>
      </c>
      <c r="BM171" s="233" t="s">
        <v>223</v>
      </c>
    </row>
    <row r="172" s="2" customFormat="1">
      <c r="A172" s="38"/>
      <c r="B172" s="39"/>
      <c r="C172" s="40"/>
      <c r="D172" s="235" t="s">
        <v>145</v>
      </c>
      <c r="E172" s="40"/>
      <c r="F172" s="236" t="s">
        <v>560</v>
      </c>
      <c r="G172" s="40"/>
      <c r="H172" s="40"/>
      <c r="I172" s="237"/>
      <c r="J172" s="237"/>
      <c r="K172" s="40"/>
      <c r="L172" s="40"/>
      <c r="M172" s="44"/>
      <c r="N172" s="238"/>
      <c r="O172" s="239"/>
      <c r="P172" s="91"/>
      <c r="Q172" s="91"/>
      <c r="R172" s="91"/>
      <c r="S172" s="91"/>
      <c r="T172" s="91"/>
      <c r="U172" s="91"/>
      <c r="V172" s="91"/>
      <c r="W172" s="91"/>
      <c r="X172" s="92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85</v>
      </c>
    </row>
    <row r="173" s="14" customFormat="1">
      <c r="A173" s="14"/>
      <c r="B173" s="252"/>
      <c r="C173" s="253"/>
      <c r="D173" s="235" t="s">
        <v>149</v>
      </c>
      <c r="E173" s="254" t="s">
        <v>1</v>
      </c>
      <c r="F173" s="255" t="s">
        <v>604</v>
      </c>
      <c r="G173" s="253"/>
      <c r="H173" s="256">
        <v>3.5</v>
      </c>
      <c r="I173" s="257"/>
      <c r="J173" s="257"/>
      <c r="K173" s="253"/>
      <c r="L173" s="253"/>
      <c r="M173" s="258"/>
      <c r="N173" s="259"/>
      <c r="O173" s="260"/>
      <c r="P173" s="260"/>
      <c r="Q173" s="260"/>
      <c r="R173" s="260"/>
      <c r="S173" s="260"/>
      <c r="T173" s="260"/>
      <c r="U173" s="260"/>
      <c r="V173" s="260"/>
      <c r="W173" s="260"/>
      <c r="X173" s="261"/>
      <c r="Y173" s="14"/>
      <c r="Z173" s="14"/>
      <c r="AA173" s="14"/>
      <c r="AB173" s="14"/>
      <c r="AC173" s="14"/>
      <c r="AD173" s="14"/>
      <c r="AE173" s="14"/>
      <c r="AT173" s="262" t="s">
        <v>149</v>
      </c>
      <c r="AU173" s="262" t="s">
        <v>85</v>
      </c>
      <c r="AV173" s="14" t="s">
        <v>85</v>
      </c>
      <c r="AW173" s="14" t="s">
        <v>5</v>
      </c>
      <c r="AX173" s="14" t="s">
        <v>75</v>
      </c>
      <c r="AY173" s="262" t="s">
        <v>137</v>
      </c>
    </row>
    <row r="174" s="15" customFormat="1">
      <c r="A174" s="15"/>
      <c r="B174" s="263"/>
      <c r="C174" s="264"/>
      <c r="D174" s="235" t="s">
        <v>149</v>
      </c>
      <c r="E174" s="265" t="s">
        <v>1</v>
      </c>
      <c r="F174" s="266" t="s">
        <v>152</v>
      </c>
      <c r="G174" s="264"/>
      <c r="H174" s="267">
        <v>3.5</v>
      </c>
      <c r="I174" s="268"/>
      <c r="J174" s="268"/>
      <c r="K174" s="264"/>
      <c r="L174" s="264"/>
      <c r="M174" s="269"/>
      <c r="N174" s="270"/>
      <c r="O174" s="271"/>
      <c r="P174" s="271"/>
      <c r="Q174" s="271"/>
      <c r="R174" s="271"/>
      <c r="S174" s="271"/>
      <c r="T174" s="271"/>
      <c r="U174" s="271"/>
      <c r="V174" s="271"/>
      <c r="W174" s="271"/>
      <c r="X174" s="272"/>
      <c r="Y174" s="15"/>
      <c r="Z174" s="15"/>
      <c r="AA174" s="15"/>
      <c r="AB174" s="15"/>
      <c r="AC174" s="15"/>
      <c r="AD174" s="15"/>
      <c r="AE174" s="15"/>
      <c r="AT174" s="273" t="s">
        <v>149</v>
      </c>
      <c r="AU174" s="273" t="s">
        <v>85</v>
      </c>
      <c r="AV174" s="15" t="s">
        <v>144</v>
      </c>
      <c r="AW174" s="15" t="s">
        <v>5</v>
      </c>
      <c r="AX174" s="15" t="s">
        <v>83</v>
      </c>
      <c r="AY174" s="273" t="s">
        <v>137</v>
      </c>
    </row>
    <row r="175" s="2" customFormat="1" ht="33" customHeight="1">
      <c r="A175" s="38"/>
      <c r="B175" s="39"/>
      <c r="C175" s="221" t="s">
        <v>228</v>
      </c>
      <c r="D175" s="221" t="s">
        <v>139</v>
      </c>
      <c r="E175" s="222" t="s">
        <v>623</v>
      </c>
      <c r="F175" s="223" t="s">
        <v>606</v>
      </c>
      <c r="G175" s="224" t="s">
        <v>155</v>
      </c>
      <c r="H175" s="225">
        <v>16</v>
      </c>
      <c r="I175" s="226"/>
      <c r="J175" s="226"/>
      <c r="K175" s="227">
        <f>ROUND(P175*H175,2)</f>
        <v>0</v>
      </c>
      <c r="L175" s="223" t="s">
        <v>1</v>
      </c>
      <c r="M175" s="44"/>
      <c r="N175" s="228" t="s">
        <v>1</v>
      </c>
      <c r="O175" s="229" t="s">
        <v>38</v>
      </c>
      <c r="P175" s="230">
        <f>I175+J175</f>
        <v>0</v>
      </c>
      <c r="Q175" s="230">
        <f>ROUND(I175*H175,2)</f>
        <v>0</v>
      </c>
      <c r="R175" s="230">
        <f>ROUND(J175*H175,2)</f>
        <v>0</v>
      </c>
      <c r="S175" s="91"/>
      <c r="T175" s="231">
        <f>S175*H175</f>
        <v>0</v>
      </c>
      <c r="U175" s="231">
        <v>0</v>
      </c>
      <c r="V175" s="231">
        <f>U175*H175</f>
        <v>0</v>
      </c>
      <c r="W175" s="231">
        <v>0</v>
      </c>
      <c r="X175" s="232">
        <f>W175*H175</f>
        <v>0</v>
      </c>
      <c r="Y175" s="38"/>
      <c r="Z175" s="38"/>
      <c r="AA175" s="38"/>
      <c r="AB175" s="38"/>
      <c r="AC175" s="38"/>
      <c r="AD175" s="38"/>
      <c r="AE175" s="38"/>
      <c r="AR175" s="233" t="s">
        <v>144</v>
      </c>
      <c r="AT175" s="233" t="s">
        <v>139</v>
      </c>
      <c r="AU175" s="233" t="s">
        <v>85</v>
      </c>
      <c r="AY175" s="17" t="s">
        <v>137</v>
      </c>
      <c r="BE175" s="234">
        <f>IF(O175="základní",K175,0)</f>
        <v>0</v>
      </c>
      <c r="BF175" s="234">
        <f>IF(O175="snížená",K175,0)</f>
        <v>0</v>
      </c>
      <c r="BG175" s="234">
        <f>IF(O175="zákl. přenesená",K175,0)</f>
        <v>0</v>
      </c>
      <c r="BH175" s="234">
        <f>IF(O175="sníž. přenesená",K175,0)</f>
        <v>0</v>
      </c>
      <c r="BI175" s="234">
        <f>IF(O175="nulová",K175,0)</f>
        <v>0</v>
      </c>
      <c r="BJ175" s="17" t="s">
        <v>83</v>
      </c>
      <c r="BK175" s="234">
        <f>ROUND(P175*H175,2)</f>
        <v>0</v>
      </c>
      <c r="BL175" s="17" t="s">
        <v>144</v>
      </c>
      <c r="BM175" s="233" t="s">
        <v>231</v>
      </c>
    </row>
    <row r="176" s="2" customFormat="1">
      <c r="A176" s="38"/>
      <c r="B176" s="39"/>
      <c r="C176" s="40"/>
      <c r="D176" s="235" t="s">
        <v>145</v>
      </c>
      <c r="E176" s="40"/>
      <c r="F176" s="236" t="s">
        <v>606</v>
      </c>
      <c r="G176" s="40"/>
      <c r="H176" s="40"/>
      <c r="I176" s="237"/>
      <c r="J176" s="237"/>
      <c r="K176" s="40"/>
      <c r="L176" s="40"/>
      <c r="M176" s="44"/>
      <c r="N176" s="238"/>
      <c r="O176" s="239"/>
      <c r="P176" s="91"/>
      <c r="Q176" s="91"/>
      <c r="R176" s="91"/>
      <c r="S176" s="91"/>
      <c r="T176" s="91"/>
      <c r="U176" s="91"/>
      <c r="V176" s="91"/>
      <c r="W176" s="91"/>
      <c r="X176" s="92"/>
      <c r="Y176" s="38"/>
      <c r="Z176" s="38"/>
      <c r="AA176" s="38"/>
      <c r="AB176" s="38"/>
      <c r="AC176" s="38"/>
      <c r="AD176" s="38"/>
      <c r="AE176" s="38"/>
      <c r="AT176" s="17" t="s">
        <v>145</v>
      </c>
      <c r="AU176" s="17" t="s">
        <v>85</v>
      </c>
    </row>
    <row r="177" s="14" customFormat="1">
      <c r="A177" s="14"/>
      <c r="B177" s="252"/>
      <c r="C177" s="253"/>
      <c r="D177" s="235" t="s">
        <v>149</v>
      </c>
      <c r="E177" s="254" t="s">
        <v>1</v>
      </c>
      <c r="F177" s="255" t="s">
        <v>196</v>
      </c>
      <c r="G177" s="253"/>
      <c r="H177" s="256">
        <v>16</v>
      </c>
      <c r="I177" s="257"/>
      <c r="J177" s="257"/>
      <c r="K177" s="253"/>
      <c r="L177" s="253"/>
      <c r="M177" s="258"/>
      <c r="N177" s="259"/>
      <c r="O177" s="260"/>
      <c r="P177" s="260"/>
      <c r="Q177" s="260"/>
      <c r="R177" s="260"/>
      <c r="S177" s="260"/>
      <c r="T177" s="260"/>
      <c r="U177" s="260"/>
      <c r="V177" s="260"/>
      <c r="W177" s="260"/>
      <c r="X177" s="261"/>
      <c r="Y177" s="14"/>
      <c r="Z177" s="14"/>
      <c r="AA177" s="14"/>
      <c r="AB177" s="14"/>
      <c r="AC177" s="14"/>
      <c r="AD177" s="14"/>
      <c r="AE177" s="14"/>
      <c r="AT177" s="262" t="s">
        <v>149</v>
      </c>
      <c r="AU177" s="262" t="s">
        <v>85</v>
      </c>
      <c r="AV177" s="14" t="s">
        <v>85</v>
      </c>
      <c r="AW177" s="14" t="s">
        <v>5</v>
      </c>
      <c r="AX177" s="14" t="s">
        <v>75</v>
      </c>
      <c r="AY177" s="262" t="s">
        <v>137</v>
      </c>
    </row>
    <row r="178" s="15" customFormat="1">
      <c r="A178" s="15"/>
      <c r="B178" s="263"/>
      <c r="C178" s="264"/>
      <c r="D178" s="235" t="s">
        <v>149</v>
      </c>
      <c r="E178" s="265" t="s">
        <v>1</v>
      </c>
      <c r="F178" s="266" t="s">
        <v>152</v>
      </c>
      <c r="G178" s="264"/>
      <c r="H178" s="267">
        <v>16</v>
      </c>
      <c r="I178" s="268"/>
      <c r="J178" s="268"/>
      <c r="K178" s="264"/>
      <c r="L178" s="264"/>
      <c r="M178" s="269"/>
      <c r="N178" s="270"/>
      <c r="O178" s="271"/>
      <c r="P178" s="271"/>
      <c r="Q178" s="271"/>
      <c r="R178" s="271"/>
      <c r="S178" s="271"/>
      <c r="T178" s="271"/>
      <c r="U178" s="271"/>
      <c r="V178" s="271"/>
      <c r="W178" s="271"/>
      <c r="X178" s="272"/>
      <c r="Y178" s="15"/>
      <c r="Z178" s="15"/>
      <c r="AA178" s="15"/>
      <c r="AB178" s="15"/>
      <c r="AC178" s="15"/>
      <c r="AD178" s="15"/>
      <c r="AE178" s="15"/>
      <c r="AT178" s="273" t="s">
        <v>149</v>
      </c>
      <c r="AU178" s="273" t="s">
        <v>85</v>
      </c>
      <c r="AV178" s="15" t="s">
        <v>144</v>
      </c>
      <c r="AW178" s="15" t="s">
        <v>5</v>
      </c>
      <c r="AX178" s="15" t="s">
        <v>83</v>
      </c>
      <c r="AY178" s="273" t="s">
        <v>137</v>
      </c>
    </row>
    <row r="179" s="2" customFormat="1" ht="24.15" customHeight="1">
      <c r="A179" s="38"/>
      <c r="B179" s="39"/>
      <c r="C179" s="221" t="s">
        <v>190</v>
      </c>
      <c r="D179" s="221" t="s">
        <v>139</v>
      </c>
      <c r="E179" s="222" t="s">
        <v>624</v>
      </c>
      <c r="F179" s="223" t="s">
        <v>608</v>
      </c>
      <c r="G179" s="224" t="s">
        <v>155</v>
      </c>
      <c r="H179" s="225">
        <v>16</v>
      </c>
      <c r="I179" s="226"/>
      <c r="J179" s="226"/>
      <c r="K179" s="227">
        <f>ROUND(P179*H179,2)</f>
        <v>0</v>
      </c>
      <c r="L179" s="223" t="s">
        <v>1</v>
      </c>
      <c r="M179" s="44"/>
      <c r="N179" s="228" t="s">
        <v>1</v>
      </c>
      <c r="O179" s="229" t="s">
        <v>38</v>
      </c>
      <c r="P179" s="230">
        <f>I179+J179</f>
        <v>0</v>
      </c>
      <c r="Q179" s="230">
        <f>ROUND(I179*H179,2)</f>
        <v>0</v>
      </c>
      <c r="R179" s="230">
        <f>ROUND(J179*H179,2)</f>
        <v>0</v>
      </c>
      <c r="S179" s="91"/>
      <c r="T179" s="231">
        <f>S179*H179</f>
        <v>0</v>
      </c>
      <c r="U179" s="231">
        <v>0</v>
      </c>
      <c r="V179" s="231">
        <f>U179*H179</f>
        <v>0</v>
      </c>
      <c r="W179" s="231">
        <v>0</v>
      </c>
      <c r="X179" s="232">
        <f>W179*H179</f>
        <v>0</v>
      </c>
      <c r="Y179" s="38"/>
      <c r="Z179" s="38"/>
      <c r="AA179" s="38"/>
      <c r="AB179" s="38"/>
      <c r="AC179" s="38"/>
      <c r="AD179" s="38"/>
      <c r="AE179" s="38"/>
      <c r="AR179" s="233" t="s">
        <v>144</v>
      </c>
      <c r="AT179" s="233" t="s">
        <v>139</v>
      </c>
      <c r="AU179" s="233" t="s">
        <v>85</v>
      </c>
      <c r="AY179" s="17" t="s">
        <v>137</v>
      </c>
      <c r="BE179" s="234">
        <f>IF(O179="základní",K179,0)</f>
        <v>0</v>
      </c>
      <c r="BF179" s="234">
        <f>IF(O179="snížená",K179,0)</f>
        <v>0</v>
      </c>
      <c r="BG179" s="234">
        <f>IF(O179="zákl. přenesená",K179,0)</f>
        <v>0</v>
      </c>
      <c r="BH179" s="234">
        <f>IF(O179="sníž. přenesená",K179,0)</f>
        <v>0</v>
      </c>
      <c r="BI179" s="234">
        <f>IF(O179="nulová",K179,0)</f>
        <v>0</v>
      </c>
      <c r="BJ179" s="17" t="s">
        <v>83</v>
      </c>
      <c r="BK179" s="234">
        <f>ROUND(P179*H179,2)</f>
        <v>0</v>
      </c>
      <c r="BL179" s="17" t="s">
        <v>144</v>
      </c>
      <c r="BM179" s="233" t="s">
        <v>237</v>
      </c>
    </row>
    <row r="180" s="2" customFormat="1">
      <c r="A180" s="38"/>
      <c r="B180" s="39"/>
      <c r="C180" s="40"/>
      <c r="D180" s="235" t="s">
        <v>145</v>
      </c>
      <c r="E180" s="40"/>
      <c r="F180" s="236" t="s">
        <v>608</v>
      </c>
      <c r="G180" s="40"/>
      <c r="H180" s="40"/>
      <c r="I180" s="237"/>
      <c r="J180" s="237"/>
      <c r="K180" s="40"/>
      <c r="L180" s="40"/>
      <c r="M180" s="44"/>
      <c r="N180" s="238"/>
      <c r="O180" s="239"/>
      <c r="P180" s="91"/>
      <c r="Q180" s="91"/>
      <c r="R180" s="91"/>
      <c r="S180" s="91"/>
      <c r="T180" s="91"/>
      <c r="U180" s="91"/>
      <c r="V180" s="91"/>
      <c r="W180" s="91"/>
      <c r="X180" s="92"/>
      <c r="Y180" s="38"/>
      <c r="Z180" s="38"/>
      <c r="AA180" s="38"/>
      <c r="AB180" s="38"/>
      <c r="AC180" s="38"/>
      <c r="AD180" s="38"/>
      <c r="AE180" s="38"/>
      <c r="AT180" s="17" t="s">
        <v>145</v>
      </c>
      <c r="AU180" s="17" t="s">
        <v>85</v>
      </c>
    </row>
    <row r="181" s="14" customFormat="1">
      <c r="A181" s="14"/>
      <c r="B181" s="252"/>
      <c r="C181" s="253"/>
      <c r="D181" s="235" t="s">
        <v>149</v>
      </c>
      <c r="E181" s="254" t="s">
        <v>1</v>
      </c>
      <c r="F181" s="255" t="s">
        <v>196</v>
      </c>
      <c r="G181" s="253"/>
      <c r="H181" s="256">
        <v>16</v>
      </c>
      <c r="I181" s="257"/>
      <c r="J181" s="257"/>
      <c r="K181" s="253"/>
      <c r="L181" s="253"/>
      <c r="M181" s="258"/>
      <c r="N181" s="259"/>
      <c r="O181" s="260"/>
      <c r="P181" s="260"/>
      <c r="Q181" s="260"/>
      <c r="R181" s="260"/>
      <c r="S181" s="260"/>
      <c r="T181" s="260"/>
      <c r="U181" s="260"/>
      <c r="V181" s="260"/>
      <c r="W181" s="260"/>
      <c r="X181" s="261"/>
      <c r="Y181" s="14"/>
      <c r="Z181" s="14"/>
      <c r="AA181" s="14"/>
      <c r="AB181" s="14"/>
      <c r="AC181" s="14"/>
      <c r="AD181" s="14"/>
      <c r="AE181" s="14"/>
      <c r="AT181" s="262" t="s">
        <v>149</v>
      </c>
      <c r="AU181" s="262" t="s">
        <v>85</v>
      </c>
      <c r="AV181" s="14" t="s">
        <v>85</v>
      </c>
      <c r="AW181" s="14" t="s">
        <v>5</v>
      </c>
      <c r="AX181" s="14" t="s">
        <v>75</v>
      </c>
      <c r="AY181" s="262" t="s">
        <v>137</v>
      </c>
    </row>
    <row r="182" s="15" customFormat="1">
      <c r="A182" s="15"/>
      <c r="B182" s="263"/>
      <c r="C182" s="264"/>
      <c r="D182" s="235" t="s">
        <v>149</v>
      </c>
      <c r="E182" s="265" t="s">
        <v>1</v>
      </c>
      <c r="F182" s="266" t="s">
        <v>152</v>
      </c>
      <c r="G182" s="264"/>
      <c r="H182" s="267">
        <v>16</v>
      </c>
      <c r="I182" s="268"/>
      <c r="J182" s="268"/>
      <c r="K182" s="264"/>
      <c r="L182" s="264"/>
      <c r="M182" s="269"/>
      <c r="N182" s="284"/>
      <c r="O182" s="285"/>
      <c r="P182" s="285"/>
      <c r="Q182" s="285"/>
      <c r="R182" s="285"/>
      <c r="S182" s="285"/>
      <c r="T182" s="285"/>
      <c r="U182" s="285"/>
      <c r="V182" s="285"/>
      <c r="W182" s="285"/>
      <c r="X182" s="286"/>
      <c r="Y182" s="15"/>
      <c r="Z182" s="15"/>
      <c r="AA182" s="15"/>
      <c r="AB182" s="15"/>
      <c r="AC182" s="15"/>
      <c r="AD182" s="15"/>
      <c r="AE182" s="15"/>
      <c r="AT182" s="273" t="s">
        <v>149</v>
      </c>
      <c r="AU182" s="273" t="s">
        <v>85</v>
      </c>
      <c r="AV182" s="15" t="s">
        <v>144</v>
      </c>
      <c r="AW182" s="15" t="s">
        <v>5</v>
      </c>
      <c r="AX182" s="15" t="s">
        <v>83</v>
      </c>
      <c r="AY182" s="273" t="s">
        <v>137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67"/>
      <c r="M183" s="44"/>
      <c r="N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LMU/HdmJeCg4NI4MDmKoY9m38Cy31vZdfqFLqVxjsUgMPnL+lOfHtsJKsEW2H26HMOPpdwbhCHGMr4jk7h3PJg==" hashValue="3RQjDVatGcrbFl95qplG3a0TaExtlpuGbhLvyQ9ZVw+k7DMmHNgbiqitFVv8MOcsbc6gahZqCORuZsoVCBBGRw==" algorithmName="SHA-512" password="CC35"/>
  <autoFilter ref="C119:L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hyperlinks>
    <hyperlink ref="F159" r:id="rId1" display="https://podminky.urs.cz/item/CS_URS_2024_02/111209111"/>
    <hyperlink ref="F164" r:id="rId2" display="https://podminky.urs.cz/item/CS_URS_2024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20"/>
      <c r="AT3" s="17" t="s">
        <v>85</v>
      </c>
    </row>
    <row r="4" s="1" customFormat="1" ht="24.96" customHeight="1">
      <c r="B4" s="20"/>
      <c r="D4" s="139" t="s">
        <v>101</v>
      </c>
      <c r="M4" s="20"/>
      <c r="N4" s="140" t="s">
        <v>11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1" t="s">
        <v>17</v>
      </c>
      <c r="M6" s="20"/>
    </row>
    <row r="7" s="1" customFormat="1" ht="16.5" customHeight="1">
      <c r="B7" s="20"/>
      <c r="E7" s="142" t="str">
        <f>'Rekapitulace stavby'!K6</f>
        <v>21_P114 - HOSTÍN U MĚLNÍKA - HLAVNÍ POLNÍ CESTA HC1</v>
      </c>
      <c r="F7" s="141"/>
      <c r="G7" s="141"/>
      <c r="H7" s="141"/>
      <c r="M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38"/>
      <c r="M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625</v>
      </c>
      <c r="F9" s="38"/>
      <c r="G9" s="38"/>
      <c r="H9" s="38"/>
      <c r="I9" s="38"/>
      <c r="J9" s="38"/>
      <c r="K9" s="38"/>
      <c r="L9" s="38"/>
      <c r="M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19</v>
      </c>
      <c r="E11" s="38"/>
      <c r="F11" s="144" t="s">
        <v>1</v>
      </c>
      <c r="G11" s="38"/>
      <c r="H11" s="38"/>
      <c r="I11" s="141" t="s">
        <v>20</v>
      </c>
      <c r="J11" s="144" t="s">
        <v>1</v>
      </c>
      <c r="K11" s="38"/>
      <c r="L11" s="38"/>
      <c r="M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21</v>
      </c>
      <c r="E12" s="38"/>
      <c r="F12" s="144" t="s">
        <v>22</v>
      </c>
      <c r="G12" s="38"/>
      <c r="H12" s="38"/>
      <c r="I12" s="141" t="s">
        <v>23</v>
      </c>
      <c r="J12" s="145" t="str">
        <f>'Rekapitulace stavby'!AN8</f>
        <v>12.8.2024</v>
      </c>
      <c r="K12" s="38"/>
      <c r="L12" s="38"/>
      <c r="M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25</v>
      </c>
      <c r="E14" s="38"/>
      <c r="F14" s="38"/>
      <c r="G14" s="38"/>
      <c r="H14" s="38"/>
      <c r="I14" s="141" t="s">
        <v>26</v>
      </c>
      <c r="J14" s="144" t="str">
        <f>IF('Rekapitulace stavby'!AN10="","",'Rekapitulace stavby'!AN10)</f>
        <v/>
      </c>
      <c r="K14" s="38"/>
      <c r="L14" s="38"/>
      <c r="M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38"/>
      <c r="M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26</v>
      </c>
      <c r="J17" s="33" t="str">
        <f>'Rekapitulace stavby'!AN13</f>
        <v>Vyplň údaj</v>
      </c>
      <c r="K17" s="38"/>
      <c r="L17" s="38"/>
      <c r="M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38"/>
      <c r="M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26</v>
      </c>
      <c r="J20" s="144" t="str">
        <f>IF('Rekapitulace stavby'!AN16="","",'Rekapitulace stavby'!AN16)</f>
        <v/>
      </c>
      <c r="K20" s="38"/>
      <c r="L20" s="38"/>
      <c r="M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38"/>
      <c r="M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31</v>
      </c>
      <c r="E23" s="38"/>
      <c r="F23" s="38"/>
      <c r="G23" s="38"/>
      <c r="H23" s="38"/>
      <c r="I23" s="141" t="s">
        <v>26</v>
      </c>
      <c r="J23" s="144" t="str">
        <f>IF('Rekapitulace stavby'!AN19="","",'Rekapitulace stavby'!AN19)</f>
        <v/>
      </c>
      <c r="K23" s="38"/>
      <c r="L23" s="38"/>
      <c r="M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38"/>
      <c r="M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32</v>
      </c>
      <c r="E26" s="38"/>
      <c r="F26" s="38"/>
      <c r="G26" s="38"/>
      <c r="H26" s="38"/>
      <c r="I26" s="38"/>
      <c r="J26" s="38"/>
      <c r="K26" s="38"/>
      <c r="L26" s="38"/>
      <c r="M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6"/>
      <c r="M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150"/>
      <c r="M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>
      <c r="A30" s="38"/>
      <c r="B30" s="44"/>
      <c r="C30" s="38"/>
      <c r="D30" s="38"/>
      <c r="E30" s="141" t="s">
        <v>104</v>
      </c>
      <c r="F30" s="38"/>
      <c r="G30" s="38"/>
      <c r="H30" s="38"/>
      <c r="I30" s="38"/>
      <c r="J30" s="38"/>
      <c r="K30" s="151">
        <f>I96</f>
        <v>0</v>
      </c>
      <c r="L30" s="38"/>
      <c r="M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1" t="s">
        <v>105</v>
      </c>
      <c r="F31" s="38"/>
      <c r="G31" s="38"/>
      <c r="H31" s="38"/>
      <c r="I31" s="38"/>
      <c r="J31" s="38"/>
      <c r="K31" s="151">
        <f>J96</f>
        <v>0</v>
      </c>
      <c r="L31" s="38"/>
      <c r="M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33</v>
      </c>
      <c r="E32" s="38"/>
      <c r="F32" s="38"/>
      <c r="G32" s="38"/>
      <c r="H32" s="38"/>
      <c r="I32" s="38"/>
      <c r="J32" s="38"/>
      <c r="K32" s="153">
        <f>ROUND(K121, 2)</f>
        <v>0</v>
      </c>
      <c r="L32" s="38"/>
      <c r="M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0"/>
      <c r="E33" s="150"/>
      <c r="F33" s="150"/>
      <c r="G33" s="150"/>
      <c r="H33" s="150"/>
      <c r="I33" s="150"/>
      <c r="J33" s="150"/>
      <c r="K33" s="150"/>
      <c r="L33" s="150"/>
      <c r="M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35</v>
      </c>
      <c r="G34" s="38"/>
      <c r="H34" s="38"/>
      <c r="I34" s="154" t="s">
        <v>34</v>
      </c>
      <c r="J34" s="38"/>
      <c r="K34" s="154" t="s">
        <v>36</v>
      </c>
      <c r="L34" s="38"/>
      <c r="M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37</v>
      </c>
      <c r="E35" s="141" t="s">
        <v>38</v>
      </c>
      <c r="F35" s="151">
        <f>ROUND((SUM(BE121:BE180)),  2)</f>
        <v>0</v>
      </c>
      <c r="G35" s="38"/>
      <c r="H35" s="38"/>
      <c r="I35" s="156">
        <v>0.20999999999999999</v>
      </c>
      <c r="J35" s="38"/>
      <c r="K35" s="151">
        <f>ROUND(((SUM(BE121:BE180))*I35),  2)</f>
        <v>0</v>
      </c>
      <c r="L35" s="38"/>
      <c r="M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1" t="s">
        <v>39</v>
      </c>
      <c r="F36" s="151">
        <f>ROUND((SUM(BF121:BF180)),  2)</f>
        <v>0</v>
      </c>
      <c r="G36" s="38"/>
      <c r="H36" s="38"/>
      <c r="I36" s="156">
        <v>0.12</v>
      </c>
      <c r="J36" s="38"/>
      <c r="K36" s="151">
        <f>ROUND(((SUM(BF121:BF180))*I36),  2)</f>
        <v>0</v>
      </c>
      <c r="L36" s="38"/>
      <c r="M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40</v>
      </c>
      <c r="F37" s="151">
        <f>ROUND((SUM(BG121:BG180)),  2)</f>
        <v>0</v>
      </c>
      <c r="G37" s="38"/>
      <c r="H37" s="38"/>
      <c r="I37" s="156">
        <v>0.20999999999999999</v>
      </c>
      <c r="J37" s="38"/>
      <c r="K37" s="151">
        <f>0</f>
        <v>0</v>
      </c>
      <c r="L37" s="38"/>
      <c r="M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1" t="s">
        <v>41</v>
      </c>
      <c r="F38" s="151">
        <f>ROUND((SUM(BH121:BH180)),  2)</f>
        <v>0</v>
      </c>
      <c r="G38" s="38"/>
      <c r="H38" s="38"/>
      <c r="I38" s="156">
        <v>0.12</v>
      </c>
      <c r="J38" s="38"/>
      <c r="K38" s="151">
        <f>0</f>
        <v>0</v>
      </c>
      <c r="L38" s="38"/>
      <c r="M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1" t="s">
        <v>42</v>
      </c>
      <c r="F39" s="151">
        <f>ROUND((SUM(BI121:BI180)),  2)</f>
        <v>0</v>
      </c>
      <c r="G39" s="38"/>
      <c r="H39" s="38"/>
      <c r="I39" s="156">
        <v>0</v>
      </c>
      <c r="J39" s="38"/>
      <c r="K39" s="151">
        <f>0</f>
        <v>0</v>
      </c>
      <c r="L39" s="38"/>
      <c r="M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59"/>
      <c r="K41" s="162">
        <f>SUM(K32:K39)</f>
        <v>0</v>
      </c>
      <c r="L41" s="163"/>
      <c r="M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3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165"/>
      <c r="M50" s="6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167"/>
      <c r="M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170"/>
      <c r="M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167"/>
      <c r="M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17</v>
      </c>
      <c r="D84" s="40"/>
      <c r="E84" s="40"/>
      <c r="F84" s="40"/>
      <c r="G84" s="40"/>
      <c r="H84" s="40"/>
      <c r="I84" s="40"/>
      <c r="J84" s="40"/>
      <c r="K84" s="40"/>
      <c r="L84" s="40"/>
      <c r="M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21_P114 - HOSTÍN U MĚLNÍKA - HLAVNÍ POLNÍ CESTA HC1</v>
      </c>
      <c r="F85" s="32"/>
      <c r="G85" s="32"/>
      <c r="H85" s="32"/>
      <c r="I85" s="40"/>
      <c r="J85" s="40"/>
      <c r="K85" s="40"/>
      <c r="L85" s="40"/>
      <c r="M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40"/>
      <c r="M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ROZPOČTOVÉ...</v>
      </c>
      <c r="F87" s="40"/>
      <c r="G87" s="40"/>
      <c r="H87" s="40"/>
      <c r="I87" s="40"/>
      <c r="J87" s="40"/>
      <c r="K87" s="40"/>
      <c r="L87" s="40"/>
      <c r="M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12.8.2024</v>
      </c>
      <c r="K89" s="40"/>
      <c r="L89" s="40"/>
      <c r="M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40"/>
      <c r="M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40"/>
      <c r="M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107</v>
      </c>
      <c r="D94" s="177"/>
      <c r="E94" s="177"/>
      <c r="F94" s="177"/>
      <c r="G94" s="177"/>
      <c r="H94" s="177"/>
      <c r="I94" s="178" t="s">
        <v>108</v>
      </c>
      <c r="J94" s="178" t="s">
        <v>109</v>
      </c>
      <c r="K94" s="178" t="s">
        <v>110</v>
      </c>
      <c r="L94" s="177"/>
      <c r="M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111</v>
      </c>
      <c r="D96" s="40"/>
      <c r="E96" s="40"/>
      <c r="F96" s="40"/>
      <c r="G96" s="40"/>
      <c r="H96" s="40"/>
      <c r="I96" s="110">
        <f>Q121</f>
        <v>0</v>
      </c>
      <c r="J96" s="110">
        <f>R121</f>
        <v>0</v>
      </c>
      <c r="K96" s="110">
        <f>K121</f>
        <v>0</v>
      </c>
      <c r="L96" s="40"/>
      <c r="M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80"/>
      <c r="C97" s="181"/>
      <c r="D97" s="182" t="s">
        <v>626</v>
      </c>
      <c r="E97" s="183"/>
      <c r="F97" s="183"/>
      <c r="G97" s="183"/>
      <c r="H97" s="183"/>
      <c r="I97" s="184">
        <f>Q122</f>
        <v>0</v>
      </c>
      <c r="J97" s="184">
        <f>R122</f>
        <v>0</v>
      </c>
      <c r="K97" s="184">
        <f>K122</f>
        <v>0</v>
      </c>
      <c r="L97" s="181"/>
      <c r="M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627</v>
      </c>
      <c r="E98" s="189"/>
      <c r="F98" s="189"/>
      <c r="G98" s="189"/>
      <c r="H98" s="189"/>
      <c r="I98" s="190">
        <f>Q123</f>
        <v>0</v>
      </c>
      <c r="J98" s="190">
        <f>R123</f>
        <v>0</v>
      </c>
      <c r="K98" s="190">
        <f>K123</f>
        <v>0</v>
      </c>
      <c r="L98" s="187"/>
      <c r="M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628</v>
      </c>
      <c r="E99" s="189"/>
      <c r="F99" s="189"/>
      <c r="G99" s="189"/>
      <c r="H99" s="189"/>
      <c r="I99" s="190">
        <f>Q150</f>
        <v>0</v>
      </c>
      <c r="J99" s="190">
        <f>R150</f>
        <v>0</v>
      </c>
      <c r="K99" s="190">
        <f>K150</f>
        <v>0</v>
      </c>
      <c r="L99" s="187"/>
      <c r="M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629</v>
      </c>
      <c r="E100" s="189"/>
      <c r="F100" s="189"/>
      <c r="G100" s="189"/>
      <c r="H100" s="189"/>
      <c r="I100" s="190">
        <f>Q156</f>
        <v>0</v>
      </c>
      <c r="J100" s="190">
        <f>R156</f>
        <v>0</v>
      </c>
      <c r="K100" s="190">
        <f>K156</f>
        <v>0</v>
      </c>
      <c r="L100" s="187"/>
      <c r="M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630</v>
      </c>
      <c r="E101" s="189"/>
      <c r="F101" s="189"/>
      <c r="G101" s="189"/>
      <c r="H101" s="189"/>
      <c r="I101" s="190">
        <f>Q170</f>
        <v>0</v>
      </c>
      <c r="J101" s="190">
        <f>R170</f>
        <v>0</v>
      </c>
      <c r="K101" s="190">
        <f>K170</f>
        <v>0</v>
      </c>
      <c r="L101" s="187"/>
      <c r="M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17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21_P114 - HOSTÍN U MĚLNÍKA - HLAVNÍ POLNÍ CESTA HC1</v>
      </c>
      <c r="F111" s="32"/>
      <c r="G111" s="32"/>
      <c r="H111" s="32"/>
      <c r="I111" s="40"/>
      <c r="J111" s="40"/>
      <c r="K111" s="40"/>
      <c r="L111" s="40"/>
      <c r="M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40"/>
      <c r="M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ROZPOČTOVÉ...</v>
      </c>
      <c r="F113" s="40"/>
      <c r="G113" s="40"/>
      <c r="H113" s="40"/>
      <c r="I113" s="40"/>
      <c r="J113" s="40"/>
      <c r="K113" s="40"/>
      <c r="L113" s="40"/>
      <c r="M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 xml:space="preserve"> </v>
      </c>
      <c r="G115" s="40"/>
      <c r="H115" s="40"/>
      <c r="I115" s="32" t="s">
        <v>23</v>
      </c>
      <c r="J115" s="79" t="str">
        <f>IF(J12="","",J12)</f>
        <v>12.8.2024</v>
      </c>
      <c r="K115" s="40"/>
      <c r="L115" s="40"/>
      <c r="M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25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40"/>
      <c r="M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40"/>
      <c r="M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119</v>
      </c>
      <c r="D120" s="195" t="s">
        <v>58</v>
      </c>
      <c r="E120" s="195" t="s">
        <v>54</v>
      </c>
      <c r="F120" s="195" t="s">
        <v>55</v>
      </c>
      <c r="G120" s="195" t="s">
        <v>120</v>
      </c>
      <c r="H120" s="195" t="s">
        <v>121</v>
      </c>
      <c r="I120" s="195" t="s">
        <v>122</v>
      </c>
      <c r="J120" s="195" t="s">
        <v>123</v>
      </c>
      <c r="K120" s="195" t="s">
        <v>110</v>
      </c>
      <c r="L120" s="196" t="s">
        <v>124</v>
      </c>
      <c r="M120" s="197"/>
      <c r="N120" s="100" t="s">
        <v>1</v>
      </c>
      <c r="O120" s="101" t="s">
        <v>37</v>
      </c>
      <c r="P120" s="101" t="s">
        <v>125</v>
      </c>
      <c r="Q120" s="101" t="s">
        <v>126</v>
      </c>
      <c r="R120" s="101" t="s">
        <v>127</v>
      </c>
      <c r="S120" s="101" t="s">
        <v>128</v>
      </c>
      <c r="T120" s="101" t="s">
        <v>129</v>
      </c>
      <c r="U120" s="101" t="s">
        <v>130</v>
      </c>
      <c r="V120" s="101" t="s">
        <v>131</v>
      </c>
      <c r="W120" s="101" t="s">
        <v>132</v>
      </c>
      <c r="X120" s="102" t="s">
        <v>133</v>
      </c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134</v>
      </c>
      <c r="D121" s="40"/>
      <c r="E121" s="40"/>
      <c r="F121" s="40"/>
      <c r="G121" s="40"/>
      <c r="H121" s="40"/>
      <c r="I121" s="40"/>
      <c r="J121" s="40"/>
      <c r="K121" s="198">
        <f>BK121</f>
        <v>0</v>
      </c>
      <c r="L121" s="40"/>
      <c r="M121" s="44"/>
      <c r="N121" s="103"/>
      <c r="O121" s="199"/>
      <c r="P121" s="104"/>
      <c r="Q121" s="200">
        <f>Q122</f>
        <v>0</v>
      </c>
      <c r="R121" s="200">
        <f>R122</f>
        <v>0</v>
      </c>
      <c r="S121" s="104"/>
      <c r="T121" s="201">
        <f>T122</f>
        <v>0</v>
      </c>
      <c r="U121" s="104"/>
      <c r="V121" s="201">
        <f>V122</f>
        <v>0</v>
      </c>
      <c r="W121" s="104"/>
      <c r="X121" s="202">
        <f>X122</f>
        <v>0</v>
      </c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112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74</v>
      </c>
      <c r="E122" s="207" t="s">
        <v>98</v>
      </c>
      <c r="F122" s="207" t="s">
        <v>631</v>
      </c>
      <c r="G122" s="205"/>
      <c r="H122" s="205"/>
      <c r="I122" s="208"/>
      <c r="J122" s="208"/>
      <c r="K122" s="209">
        <f>BK122</f>
        <v>0</v>
      </c>
      <c r="L122" s="205"/>
      <c r="M122" s="210"/>
      <c r="N122" s="211"/>
      <c r="O122" s="212"/>
      <c r="P122" s="212"/>
      <c r="Q122" s="213">
        <f>Q123+Q150+Q156+Q170</f>
        <v>0</v>
      </c>
      <c r="R122" s="213">
        <f>R123+R150+R156+R170</f>
        <v>0</v>
      </c>
      <c r="S122" s="212"/>
      <c r="T122" s="214">
        <f>T123+T150+T156+T170</f>
        <v>0</v>
      </c>
      <c r="U122" s="212"/>
      <c r="V122" s="214">
        <f>V123+V150+V156+V170</f>
        <v>0</v>
      </c>
      <c r="W122" s="212"/>
      <c r="X122" s="215">
        <f>X123+X150+X156+X170</f>
        <v>0</v>
      </c>
      <c r="Y122" s="12"/>
      <c r="Z122" s="12"/>
      <c r="AA122" s="12"/>
      <c r="AB122" s="12"/>
      <c r="AC122" s="12"/>
      <c r="AD122" s="12"/>
      <c r="AE122" s="12"/>
      <c r="AR122" s="216" t="s">
        <v>175</v>
      </c>
      <c r="AT122" s="217" t="s">
        <v>74</v>
      </c>
      <c r="AU122" s="217" t="s">
        <v>75</v>
      </c>
      <c r="AY122" s="216" t="s">
        <v>137</v>
      </c>
      <c r="BK122" s="218">
        <f>BK123+BK150+BK156+BK170</f>
        <v>0</v>
      </c>
    </row>
    <row r="123" s="12" customFormat="1" ht="22.8" customHeight="1">
      <c r="A123" s="12"/>
      <c r="B123" s="204"/>
      <c r="C123" s="205"/>
      <c r="D123" s="206" t="s">
        <v>74</v>
      </c>
      <c r="E123" s="219" t="s">
        <v>632</v>
      </c>
      <c r="F123" s="219" t="s">
        <v>633</v>
      </c>
      <c r="G123" s="205"/>
      <c r="H123" s="205"/>
      <c r="I123" s="208"/>
      <c r="J123" s="208"/>
      <c r="K123" s="220">
        <f>BK123</f>
        <v>0</v>
      </c>
      <c r="L123" s="205"/>
      <c r="M123" s="210"/>
      <c r="N123" s="211"/>
      <c r="O123" s="212"/>
      <c r="P123" s="212"/>
      <c r="Q123" s="213">
        <f>SUM(Q124:Q149)</f>
        <v>0</v>
      </c>
      <c r="R123" s="213">
        <f>SUM(R124:R149)</f>
        <v>0</v>
      </c>
      <c r="S123" s="212"/>
      <c r="T123" s="214">
        <f>SUM(T124:T149)</f>
        <v>0</v>
      </c>
      <c r="U123" s="212"/>
      <c r="V123" s="214">
        <f>SUM(V124:V149)</f>
        <v>0</v>
      </c>
      <c r="W123" s="212"/>
      <c r="X123" s="215">
        <f>SUM(X124:X149)</f>
        <v>0</v>
      </c>
      <c r="Y123" s="12"/>
      <c r="Z123" s="12"/>
      <c r="AA123" s="12"/>
      <c r="AB123" s="12"/>
      <c r="AC123" s="12"/>
      <c r="AD123" s="12"/>
      <c r="AE123" s="12"/>
      <c r="AR123" s="216" t="s">
        <v>175</v>
      </c>
      <c r="AT123" s="217" t="s">
        <v>74</v>
      </c>
      <c r="AU123" s="217" t="s">
        <v>83</v>
      </c>
      <c r="AY123" s="216" t="s">
        <v>137</v>
      </c>
      <c r="BK123" s="218">
        <f>SUM(BK124:BK149)</f>
        <v>0</v>
      </c>
    </row>
    <row r="124" s="2" customFormat="1" ht="24.15" customHeight="1">
      <c r="A124" s="38"/>
      <c r="B124" s="39"/>
      <c r="C124" s="221" t="s">
        <v>83</v>
      </c>
      <c r="D124" s="221" t="s">
        <v>139</v>
      </c>
      <c r="E124" s="222" t="s">
        <v>634</v>
      </c>
      <c r="F124" s="223" t="s">
        <v>635</v>
      </c>
      <c r="G124" s="224" t="s">
        <v>401</v>
      </c>
      <c r="H124" s="225">
        <v>1</v>
      </c>
      <c r="I124" s="226"/>
      <c r="J124" s="226"/>
      <c r="K124" s="227">
        <f>ROUND(P124*H124,2)</f>
        <v>0</v>
      </c>
      <c r="L124" s="223" t="s">
        <v>143</v>
      </c>
      <c r="M124" s="44"/>
      <c r="N124" s="228" t="s">
        <v>1</v>
      </c>
      <c r="O124" s="229" t="s">
        <v>38</v>
      </c>
      <c r="P124" s="230">
        <f>I124+J124</f>
        <v>0</v>
      </c>
      <c r="Q124" s="230">
        <f>ROUND(I124*H124,2)</f>
        <v>0</v>
      </c>
      <c r="R124" s="230">
        <f>ROUND(J124*H124,2)</f>
        <v>0</v>
      </c>
      <c r="S124" s="91"/>
      <c r="T124" s="231">
        <f>S124*H124</f>
        <v>0</v>
      </c>
      <c r="U124" s="231">
        <v>0</v>
      </c>
      <c r="V124" s="231">
        <f>U124*H124</f>
        <v>0</v>
      </c>
      <c r="W124" s="231">
        <v>0</v>
      </c>
      <c r="X124" s="232">
        <f>W124*H124</f>
        <v>0</v>
      </c>
      <c r="Y124" s="38"/>
      <c r="Z124" s="38"/>
      <c r="AA124" s="38"/>
      <c r="AB124" s="38"/>
      <c r="AC124" s="38"/>
      <c r="AD124" s="38"/>
      <c r="AE124" s="38"/>
      <c r="AR124" s="233" t="s">
        <v>144</v>
      </c>
      <c r="AT124" s="233" t="s">
        <v>139</v>
      </c>
      <c r="AU124" s="233" t="s">
        <v>85</v>
      </c>
      <c r="AY124" s="17" t="s">
        <v>137</v>
      </c>
      <c r="BE124" s="234">
        <f>IF(O124="základní",K124,0)</f>
        <v>0</v>
      </c>
      <c r="BF124" s="234">
        <f>IF(O124="snížená",K124,0)</f>
        <v>0</v>
      </c>
      <c r="BG124" s="234">
        <f>IF(O124="zákl. přenesená",K124,0)</f>
        <v>0</v>
      </c>
      <c r="BH124" s="234">
        <f>IF(O124="sníž. přenesená",K124,0)</f>
        <v>0</v>
      </c>
      <c r="BI124" s="234">
        <f>IF(O124="nulová",K124,0)</f>
        <v>0</v>
      </c>
      <c r="BJ124" s="17" t="s">
        <v>83</v>
      </c>
      <c r="BK124" s="234">
        <f>ROUND(P124*H124,2)</f>
        <v>0</v>
      </c>
      <c r="BL124" s="17" t="s">
        <v>144</v>
      </c>
      <c r="BM124" s="233" t="s">
        <v>85</v>
      </c>
    </row>
    <row r="125" s="2" customFormat="1">
      <c r="A125" s="38"/>
      <c r="B125" s="39"/>
      <c r="C125" s="40"/>
      <c r="D125" s="235" t="s">
        <v>145</v>
      </c>
      <c r="E125" s="40"/>
      <c r="F125" s="236" t="s">
        <v>635</v>
      </c>
      <c r="G125" s="40"/>
      <c r="H125" s="40"/>
      <c r="I125" s="237"/>
      <c r="J125" s="237"/>
      <c r="K125" s="40"/>
      <c r="L125" s="40"/>
      <c r="M125" s="44"/>
      <c r="N125" s="238"/>
      <c r="O125" s="239"/>
      <c r="P125" s="91"/>
      <c r="Q125" s="91"/>
      <c r="R125" s="91"/>
      <c r="S125" s="91"/>
      <c r="T125" s="91"/>
      <c r="U125" s="91"/>
      <c r="V125" s="91"/>
      <c r="W125" s="91"/>
      <c r="X125" s="92"/>
      <c r="Y125" s="38"/>
      <c r="Z125" s="38"/>
      <c r="AA125" s="38"/>
      <c r="AB125" s="38"/>
      <c r="AC125" s="38"/>
      <c r="AD125" s="38"/>
      <c r="AE125" s="38"/>
      <c r="AT125" s="17" t="s">
        <v>145</v>
      </c>
      <c r="AU125" s="17" t="s">
        <v>85</v>
      </c>
    </row>
    <row r="126" s="2" customFormat="1">
      <c r="A126" s="38"/>
      <c r="B126" s="39"/>
      <c r="C126" s="40"/>
      <c r="D126" s="240" t="s">
        <v>147</v>
      </c>
      <c r="E126" s="40"/>
      <c r="F126" s="241" t="s">
        <v>636</v>
      </c>
      <c r="G126" s="40"/>
      <c r="H126" s="40"/>
      <c r="I126" s="237"/>
      <c r="J126" s="237"/>
      <c r="K126" s="40"/>
      <c r="L126" s="40"/>
      <c r="M126" s="44"/>
      <c r="N126" s="238"/>
      <c r="O126" s="239"/>
      <c r="P126" s="91"/>
      <c r="Q126" s="91"/>
      <c r="R126" s="91"/>
      <c r="S126" s="91"/>
      <c r="T126" s="91"/>
      <c r="U126" s="91"/>
      <c r="V126" s="91"/>
      <c r="W126" s="91"/>
      <c r="X126" s="92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85</v>
      </c>
    </row>
    <row r="127" s="2" customFormat="1" ht="24.15" customHeight="1">
      <c r="A127" s="38"/>
      <c r="B127" s="39"/>
      <c r="C127" s="221" t="s">
        <v>85</v>
      </c>
      <c r="D127" s="221" t="s">
        <v>139</v>
      </c>
      <c r="E127" s="222" t="s">
        <v>637</v>
      </c>
      <c r="F127" s="223" t="s">
        <v>638</v>
      </c>
      <c r="G127" s="224" t="s">
        <v>401</v>
      </c>
      <c r="H127" s="225">
        <v>1</v>
      </c>
      <c r="I127" s="226"/>
      <c r="J127" s="226"/>
      <c r="K127" s="227">
        <f>ROUND(P127*H127,2)</f>
        <v>0</v>
      </c>
      <c r="L127" s="223" t="s">
        <v>143</v>
      </c>
      <c r="M127" s="44"/>
      <c r="N127" s="228" t="s">
        <v>1</v>
      </c>
      <c r="O127" s="229" t="s">
        <v>38</v>
      </c>
      <c r="P127" s="230">
        <f>I127+J127</f>
        <v>0</v>
      </c>
      <c r="Q127" s="230">
        <f>ROUND(I127*H127,2)</f>
        <v>0</v>
      </c>
      <c r="R127" s="230">
        <f>ROUND(J127*H127,2)</f>
        <v>0</v>
      </c>
      <c r="S127" s="91"/>
      <c r="T127" s="231">
        <f>S127*H127</f>
        <v>0</v>
      </c>
      <c r="U127" s="231">
        <v>0</v>
      </c>
      <c r="V127" s="231">
        <f>U127*H127</f>
        <v>0</v>
      </c>
      <c r="W127" s="231">
        <v>0</v>
      </c>
      <c r="X127" s="232">
        <f>W127*H127</f>
        <v>0</v>
      </c>
      <c r="Y127" s="38"/>
      <c r="Z127" s="38"/>
      <c r="AA127" s="38"/>
      <c r="AB127" s="38"/>
      <c r="AC127" s="38"/>
      <c r="AD127" s="38"/>
      <c r="AE127" s="38"/>
      <c r="AR127" s="233" t="s">
        <v>144</v>
      </c>
      <c r="AT127" s="233" t="s">
        <v>139</v>
      </c>
      <c r="AU127" s="233" t="s">
        <v>85</v>
      </c>
      <c r="AY127" s="17" t="s">
        <v>137</v>
      </c>
      <c r="BE127" s="234">
        <f>IF(O127="základní",K127,0)</f>
        <v>0</v>
      </c>
      <c r="BF127" s="234">
        <f>IF(O127="snížená",K127,0)</f>
        <v>0</v>
      </c>
      <c r="BG127" s="234">
        <f>IF(O127="zákl. přenesená",K127,0)</f>
        <v>0</v>
      </c>
      <c r="BH127" s="234">
        <f>IF(O127="sníž. přenesená",K127,0)</f>
        <v>0</v>
      </c>
      <c r="BI127" s="234">
        <f>IF(O127="nulová",K127,0)</f>
        <v>0</v>
      </c>
      <c r="BJ127" s="17" t="s">
        <v>83</v>
      </c>
      <c r="BK127" s="234">
        <f>ROUND(P127*H127,2)</f>
        <v>0</v>
      </c>
      <c r="BL127" s="17" t="s">
        <v>144</v>
      </c>
      <c r="BM127" s="233" t="s">
        <v>144</v>
      </c>
    </row>
    <row r="128" s="2" customFormat="1">
      <c r="A128" s="38"/>
      <c r="B128" s="39"/>
      <c r="C128" s="40"/>
      <c r="D128" s="235" t="s">
        <v>145</v>
      </c>
      <c r="E128" s="40"/>
      <c r="F128" s="236" t="s">
        <v>638</v>
      </c>
      <c r="G128" s="40"/>
      <c r="H128" s="40"/>
      <c r="I128" s="237"/>
      <c r="J128" s="237"/>
      <c r="K128" s="40"/>
      <c r="L128" s="40"/>
      <c r="M128" s="44"/>
      <c r="N128" s="238"/>
      <c r="O128" s="239"/>
      <c r="P128" s="91"/>
      <c r="Q128" s="91"/>
      <c r="R128" s="91"/>
      <c r="S128" s="91"/>
      <c r="T128" s="91"/>
      <c r="U128" s="91"/>
      <c r="V128" s="91"/>
      <c r="W128" s="91"/>
      <c r="X128" s="92"/>
      <c r="Y128" s="38"/>
      <c r="Z128" s="38"/>
      <c r="AA128" s="38"/>
      <c r="AB128" s="38"/>
      <c r="AC128" s="38"/>
      <c r="AD128" s="38"/>
      <c r="AE128" s="38"/>
      <c r="AT128" s="17" t="s">
        <v>145</v>
      </c>
      <c r="AU128" s="17" t="s">
        <v>85</v>
      </c>
    </row>
    <row r="129" s="2" customFormat="1">
      <c r="A129" s="38"/>
      <c r="B129" s="39"/>
      <c r="C129" s="40"/>
      <c r="D129" s="240" t="s">
        <v>147</v>
      </c>
      <c r="E129" s="40"/>
      <c r="F129" s="241" t="s">
        <v>639</v>
      </c>
      <c r="G129" s="40"/>
      <c r="H129" s="40"/>
      <c r="I129" s="237"/>
      <c r="J129" s="237"/>
      <c r="K129" s="40"/>
      <c r="L129" s="40"/>
      <c r="M129" s="44"/>
      <c r="N129" s="238"/>
      <c r="O129" s="239"/>
      <c r="P129" s="91"/>
      <c r="Q129" s="91"/>
      <c r="R129" s="91"/>
      <c r="S129" s="91"/>
      <c r="T129" s="91"/>
      <c r="U129" s="91"/>
      <c r="V129" s="91"/>
      <c r="W129" s="91"/>
      <c r="X129" s="92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85</v>
      </c>
    </row>
    <row r="130" s="2" customFormat="1" ht="24.15" customHeight="1">
      <c r="A130" s="38"/>
      <c r="B130" s="39"/>
      <c r="C130" s="221" t="s">
        <v>162</v>
      </c>
      <c r="D130" s="221" t="s">
        <v>139</v>
      </c>
      <c r="E130" s="222" t="s">
        <v>640</v>
      </c>
      <c r="F130" s="223" t="s">
        <v>641</v>
      </c>
      <c r="G130" s="224" t="s">
        <v>401</v>
      </c>
      <c r="H130" s="225">
        <v>1</v>
      </c>
      <c r="I130" s="226"/>
      <c r="J130" s="226"/>
      <c r="K130" s="227">
        <f>ROUND(P130*H130,2)</f>
        <v>0</v>
      </c>
      <c r="L130" s="223" t="s">
        <v>143</v>
      </c>
      <c r="M130" s="44"/>
      <c r="N130" s="228" t="s">
        <v>1</v>
      </c>
      <c r="O130" s="229" t="s">
        <v>38</v>
      </c>
      <c r="P130" s="230">
        <f>I130+J130</f>
        <v>0</v>
      </c>
      <c r="Q130" s="230">
        <f>ROUND(I130*H130,2)</f>
        <v>0</v>
      </c>
      <c r="R130" s="230">
        <f>ROUND(J130*H130,2)</f>
        <v>0</v>
      </c>
      <c r="S130" s="91"/>
      <c r="T130" s="231">
        <f>S130*H130</f>
        <v>0</v>
      </c>
      <c r="U130" s="231">
        <v>0</v>
      </c>
      <c r="V130" s="231">
        <f>U130*H130</f>
        <v>0</v>
      </c>
      <c r="W130" s="231">
        <v>0</v>
      </c>
      <c r="X130" s="232">
        <f>W130*H130</f>
        <v>0</v>
      </c>
      <c r="Y130" s="38"/>
      <c r="Z130" s="38"/>
      <c r="AA130" s="38"/>
      <c r="AB130" s="38"/>
      <c r="AC130" s="38"/>
      <c r="AD130" s="38"/>
      <c r="AE130" s="38"/>
      <c r="AR130" s="233" t="s">
        <v>144</v>
      </c>
      <c r="AT130" s="233" t="s">
        <v>139</v>
      </c>
      <c r="AU130" s="233" t="s">
        <v>85</v>
      </c>
      <c r="AY130" s="17" t="s">
        <v>137</v>
      </c>
      <c r="BE130" s="234">
        <f>IF(O130="základní",K130,0)</f>
        <v>0</v>
      </c>
      <c r="BF130" s="234">
        <f>IF(O130="snížená",K130,0)</f>
        <v>0</v>
      </c>
      <c r="BG130" s="234">
        <f>IF(O130="zákl. přenesená",K130,0)</f>
        <v>0</v>
      </c>
      <c r="BH130" s="234">
        <f>IF(O130="sníž. přenesená",K130,0)</f>
        <v>0</v>
      </c>
      <c r="BI130" s="234">
        <f>IF(O130="nulová",K130,0)</f>
        <v>0</v>
      </c>
      <c r="BJ130" s="17" t="s">
        <v>83</v>
      </c>
      <c r="BK130" s="234">
        <f>ROUND(P130*H130,2)</f>
        <v>0</v>
      </c>
      <c r="BL130" s="17" t="s">
        <v>144</v>
      </c>
      <c r="BM130" s="233" t="s">
        <v>165</v>
      </c>
    </row>
    <row r="131" s="2" customFormat="1">
      <c r="A131" s="38"/>
      <c r="B131" s="39"/>
      <c r="C131" s="40"/>
      <c r="D131" s="235" t="s">
        <v>145</v>
      </c>
      <c r="E131" s="40"/>
      <c r="F131" s="236" t="s">
        <v>641</v>
      </c>
      <c r="G131" s="40"/>
      <c r="H131" s="40"/>
      <c r="I131" s="237"/>
      <c r="J131" s="237"/>
      <c r="K131" s="40"/>
      <c r="L131" s="40"/>
      <c r="M131" s="44"/>
      <c r="N131" s="238"/>
      <c r="O131" s="239"/>
      <c r="P131" s="91"/>
      <c r="Q131" s="91"/>
      <c r="R131" s="91"/>
      <c r="S131" s="91"/>
      <c r="T131" s="91"/>
      <c r="U131" s="91"/>
      <c r="V131" s="91"/>
      <c r="W131" s="91"/>
      <c r="X131" s="92"/>
      <c r="Y131" s="38"/>
      <c r="Z131" s="38"/>
      <c r="AA131" s="38"/>
      <c r="AB131" s="38"/>
      <c r="AC131" s="38"/>
      <c r="AD131" s="38"/>
      <c r="AE131" s="38"/>
      <c r="AT131" s="17" t="s">
        <v>145</v>
      </c>
      <c r="AU131" s="17" t="s">
        <v>85</v>
      </c>
    </row>
    <row r="132" s="2" customFormat="1">
      <c r="A132" s="38"/>
      <c r="B132" s="39"/>
      <c r="C132" s="40"/>
      <c r="D132" s="240" t="s">
        <v>147</v>
      </c>
      <c r="E132" s="40"/>
      <c r="F132" s="241" t="s">
        <v>642</v>
      </c>
      <c r="G132" s="40"/>
      <c r="H132" s="40"/>
      <c r="I132" s="237"/>
      <c r="J132" s="237"/>
      <c r="K132" s="40"/>
      <c r="L132" s="40"/>
      <c r="M132" s="44"/>
      <c r="N132" s="238"/>
      <c r="O132" s="239"/>
      <c r="P132" s="91"/>
      <c r="Q132" s="91"/>
      <c r="R132" s="91"/>
      <c r="S132" s="91"/>
      <c r="T132" s="91"/>
      <c r="U132" s="91"/>
      <c r="V132" s="91"/>
      <c r="W132" s="91"/>
      <c r="X132" s="92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85</v>
      </c>
    </row>
    <row r="133" s="14" customFormat="1">
      <c r="A133" s="14"/>
      <c r="B133" s="252"/>
      <c r="C133" s="253"/>
      <c r="D133" s="235" t="s">
        <v>149</v>
      </c>
      <c r="E133" s="254" t="s">
        <v>1</v>
      </c>
      <c r="F133" s="255" t="s">
        <v>83</v>
      </c>
      <c r="G133" s="253"/>
      <c r="H133" s="256">
        <v>1</v>
      </c>
      <c r="I133" s="257"/>
      <c r="J133" s="257"/>
      <c r="K133" s="253"/>
      <c r="L133" s="253"/>
      <c r="M133" s="258"/>
      <c r="N133" s="259"/>
      <c r="O133" s="260"/>
      <c r="P133" s="260"/>
      <c r="Q133" s="260"/>
      <c r="R133" s="260"/>
      <c r="S133" s="260"/>
      <c r="T133" s="260"/>
      <c r="U133" s="260"/>
      <c r="V133" s="260"/>
      <c r="W133" s="260"/>
      <c r="X133" s="261"/>
      <c r="Y133" s="14"/>
      <c r="Z133" s="14"/>
      <c r="AA133" s="14"/>
      <c r="AB133" s="14"/>
      <c r="AC133" s="14"/>
      <c r="AD133" s="14"/>
      <c r="AE133" s="14"/>
      <c r="AT133" s="262" t="s">
        <v>149</v>
      </c>
      <c r="AU133" s="262" t="s">
        <v>85</v>
      </c>
      <c r="AV133" s="14" t="s">
        <v>85</v>
      </c>
      <c r="AW133" s="14" t="s">
        <v>5</v>
      </c>
      <c r="AX133" s="14" t="s">
        <v>75</v>
      </c>
      <c r="AY133" s="262" t="s">
        <v>137</v>
      </c>
    </row>
    <row r="134" s="15" customFormat="1">
      <c r="A134" s="15"/>
      <c r="B134" s="263"/>
      <c r="C134" s="264"/>
      <c r="D134" s="235" t="s">
        <v>149</v>
      </c>
      <c r="E134" s="265" t="s">
        <v>1</v>
      </c>
      <c r="F134" s="266" t="s">
        <v>152</v>
      </c>
      <c r="G134" s="264"/>
      <c r="H134" s="267">
        <v>1</v>
      </c>
      <c r="I134" s="268"/>
      <c r="J134" s="268"/>
      <c r="K134" s="264"/>
      <c r="L134" s="264"/>
      <c r="M134" s="269"/>
      <c r="N134" s="270"/>
      <c r="O134" s="271"/>
      <c r="P134" s="271"/>
      <c r="Q134" s="271"/>
      <c r="R134" s="271"/>
      <c r="S134" s="271"/>
      <c r="T134" s="271"/>
      <c r="U134" s="271"/>
      <c r="V134" s="271"/>
      <c r="W134" s="271"/>
      <c r="X134" s="272"/>
      <c r="Y134" s="15"/>
      <c r="Z134" s="15"/>
      <c r="AA134" s="15"/>
      <c r="AB134" s="15"/>
      <c r="AC134" s="15"/>
      <c r="AD134" s="15"/>
      <c r="AE134" s="15"/>
      <c r="AT134" s="273" t="s">
        <v>149</v>
      </c>
      <c r="AU134" s="273" t="s">
        <v>85</v>
      </c>
      <c r="AV134" s="15" t="s">
        <v>144</v>
      </c>
      <c r="AW134" s="15" t="s">
        <v>5</v>
      </c>
      <c r="AX134" s="15" t="s">
        <v>83</v>
      </c>
      <c r="AY134" s="273" t="s">
        <v>137</v>
      </c>
    </row>
    <row r="135" s="2" customFormat="1" ht="24.15" customHeight="1">
      <c r="A135" s="38"/>
      <c r="B135" s="39"/>
      <c r="C135" s="221" t="s">
        <v>144</v>
      </c>
      <c r="D135" s="221" t="s">
        <v>139</v>
      </c>
      <c r="E135" s="222" t="s">
        <v>643</v>
      </c>
      <c r="F135" s="223" t="s">
        <v>644</v>
      </c>
      <c r="G135" s="224" t="s">
        <v>401</v>
      </c>
      <c r="H135" s="225">
        <v>1</v>
      </c>
      <c r="I135" s="226"/>
      <c r="J135" s="226"/>
      <c r="K135" s="227">
        <f>ROUND(P135*H135,2)</f>
        <v>0</v>
      </c>
      <c r="L135" s="223" t="s">
        <v>143</v>
      </c>
      <c r="M135" s="44"/>
      <c r="N135" s="228" t="s">
        <v>1</v>
      </c>
      <c r="O135" s="229" t="s">
        <v>38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1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8"/>
      <c r="Z135" s="38"/>
      <c r="AA135" s="38"/>
      <c r="AB135" s="38"/>
      <c r="AC135" s="38"/>
      <c r="AD135" s="38"/>
      <c r="AE135" s="38"/>
      <c r="AR135" s="233" t="s">
        <v>144</v>
      </c>
      <c r="AT135" s="233" t="s">
        <v>139</v>
      </c>
      <c r="AU135" s="233" t="s">
        <v>85</v>
      </c>
      <c r="AY135" s="17" t="s">
        <v>137</v>
      </c>
      <c r="BE135" s="234">
        <f>IF(O135="základní",K135,0)</f>
        <v>0</v>
      </c>
      <c r="BF135" s="234">
        <f>IF(O135="snížená",K135,0)</f>
        <v>0</v>
      </c>
      <c r="BG135" s="234">
        <f>IF(O135="zákl. přenesená",K135,0)</f>
        <v>0</v>
      </c>
      <c r="BH135" s="234">
        <f>IF(O135="sníž. přenesená",K135,0)</f>
        <v>0</v>
      </c>
      <c r="BI135" s="234">
        <f>IF(O135="nulová",K135,0)</f>
        <v>0</v>
      </c>
      <c r="BJ135" s="17" t="s">
        <v>83</v>
      </c>
      <c r="BK135" s="234">
        <f>ROUND(P135*H135,2)</f>
        <v>0</v>
      </c>
      <c r="BL135" s="17" t="s">
        <v>144</v>
      </c>
      <c r="BM135" s="233" t="s">
        <v>171</v>
      </c>
    </row>
    <row r="136" s="2" customFormat="1">
      <c r="A136" s="38"/>
      <c r="B136" s="39"/>
      <c r="C136" s="40"/>
      <c r="D136" s="235" t="s">
        <v>145</v>
      </c>
      <c r="E136" s="40"/>
      <c r="F136" s="236" t="s">
        <v>644</v>
      </c>
      <c r="G136" s="40"/>
      <c r="H136" s="40"/>
      <c r="I136" s="237"/>
      <c r="J136" s="237"/>
      <c r="K136" s="40"/>
      <c r="L136" s="40"/>
      <c r="M136" s="44"/>
      <c r="N136" s="238"/>
      <c r="O136" s="239"/>
      <c r="P136" s="91"/>
      <c r="Q136" s="91"/>
      <c r="R136" s="91"/>
      <c r="S136" s="91"/>
      <c r="T136" s="91"/>
      <c r="U136" s="91"/>
      <c r="V136" s="91"/>
      <c r="W136" s="91"/>
      <c r="X136" s="92"/>
      <c r="Y136" s="38"/>
      <c r="Z136" s="38"/>
      <c r="AA136" s="38"/>
      <c r="AB136" s="38"/>
      <c r="AC136" s="38"/>
      <c r="AD136" s="38"/>
      <c r="AE136" s="38"/>
      <c r="AT136" s="17" t="s">
        <v>145</v>
      </c>
      <c r="AU136" s="17" t="s">
        <v>85</v>
      </c>
    </row>
    <row r="137" s="2" customFormat="1">
      <c r="A137" s="38"/>
      <c r="B137" s="39"/>
      <c r="C137" s="40"/>
      <c r="D137" s="240" t="s">
        <v>147</v>
      </c>
      <c r="E137" s="40"/>
      <c r="F137" s="241" t="s">
        <v>645</v>
      </c>
      <c r="G137" s="40"/>
      <c r="H137" s="40"/>
      <c r="I137" s="237"/>
      <c r="J137" s="237"/>
      <c r="K137" s="40"/>
      <c r="L137" s="40"/>
      <c r="M137" s="44"/>
      <c r="N137" s="238"/>
      <c r="O137" s="239"/>
      <c r="P137" s="91"/>
      <c r="Q137" s="91"/>
      <c r="R137" s="91"/>
      <c r="S137" s="91"/>
      <c r="T137" s="91"/>
      <c r="U137" s="91"/>
      <c r="V137" s="91"/>
      <c r="W137" s="91"/>
      <c r="X137" s="92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85</v>
      </c>
    </row>
    <row r="138" s="14" customFormat="1">
      <c r="A138" s="14"/>
      <c r="B138" s="252"/>
      <c r="C138" s="253"/>
      <c r="D138" s="235" t="s">
        <v>149</v>
      </c>
      <c r="E138" s="254" t="s">
        <v>1</v>
      </c>
      <c r="F138" s="255" t="s">
        <v>646</v>
      </c>
      <c r="G138" s="253"/>
      <c r="H138" s="256">
        <v>1</v>
      </c>
      <c r="I138" s="257"/>
      <c r="J138" s="257"/>
      <c r="K138" s="253"/>
      <c r="L138" s="253"/>
      <c r="M138" s="258"/>
      <c r="N138" s="259"/>
      <c r="O138" s="260"/>
      <c r="P138" s="260"/>
      <c r="Q138" s="260"/>
      <c r="R138" s="260"/>
      <c r="S138" s="260"/>
      <c r="T138" s="260"/>
      <c r="U138" s="260"/>
      <c r="V138" s="260"/>
      <c r="W138" s="260"/>
      <c r="X138" s="261"/>
      <c r="Y138" s="14"/>
      <c r="Z138" s="14"/>
      <c r="AA138" s="14"/>
      <c r="AB138" s="14"/>
      <c r="AC138" s="14"/>
      <c r="AD138" s="14"/>
      <c r="AE138" s="14"/>
      <c r="AT138" s="262" t="s">
        <v>149</v>
      </c>
      <c r="AU138" s="262" t="s">
        <v>85</v>
      </c>
      <c r="AV138" s="14" t="s">
        <v>85</v>
      </c>
      <c r="AW138" s="14" t="s">
        <v>5</v>
      </c>
      <c r="AX138" s="14" t="s">
        <v>75</v>
      </c>
      <c r="AY138" s="262" t="s">
        <v>137</v>
      </c>
    </row>
    <row r="139" s="15" customFormat="1">
      <c r="A139" s="15"/>
      <c r="B139" s="263"/>
      <c r="C139" s="264"/>
      <c r="D139" s="235" t="s">
        <v>149</v>
      </c>
      <c r="E139" s="265" t="s">
        <v>1</v>
      </c>
      <c r="F139" s="266" t="s">
        <v>152</v>
      </c>
      <c r="G139" s="264"/>
      <c r="H139" s="267">
        <v>1</v>
      </c>
      <c r="I139" s="268"/>
      <c r="J139" s="268"/>
      <c r="K139" s="264"/>
      <c r="L139" s="264"/>
      <c r="M139" s="269"/>
      <c r="N139" s="270"/>
      <c r="O139" s="271"/>
      <c r="P139" s="271"/>
      <c r="Q139" s="271"/>
      <c r="R139" s="271"/>
      <c r="S139" s="271"/>
      <c r="T139" s="271"/>
      <c r="U139" s="271"/>
      <c r="V139" s="271"/>
      <c r="W139" s="271"/>
      <c r="X139" s="272"/>
      <c r="Y139" s="15"/>
      <c r="Z139" s="15"/>
      <c r="AA139" s="15"/>
      <c r="AB139" s="15"/>
      <c r="AC139" s="15"/>
      <c r="AD139" s="15"/>
      <c r="AE139" s="15"/>
      <c r="AT139" s="273" t="s">
        <v>149</v>
      </c>
      <c r="AU139" s="273" t="s">
        <v>85</v>
      </c>
      <c r="AV139" s="15" t="s">
        <v>144</v>
      </c>
      <c r="AW139" s="15" t="s">
        <v>5</v>
      </c>
      <c r="AX139" s="15" t="s">
        <v>83</v>
      </c>
      <c r="AY139" s="273" t="s">
        <v>137</v>
      </c>
    </row>
    <row r="140" s="2" customFormat="1" ht="24.15" customHeight="1">
      <c r="A140" s="38"/>
      <c r="B140" s="39"/>
      <c r="C140" s="221" t="s">
        <v>175</v>
      </c>
      <c r="D140" s="221" t="s">
        <v>139</v>
      </c>
      <c r="E140" s="222" t="s">
        <v>647</v>
      </c>
      <c r="F140" s="223" t="s">
        <v>648</v>
      </c>
      <c r="G140" s="224" t="s">
        <v>401</v>
      </c>
      <c r="H140" s="225">
        <v>1</v>
      </c>
      <c r="I140" s="226"/>
      <c r="J140" s="226"/>
      <c r="K140" s="227">
        <f>ROUND(P140*H140,2)</f>
        <v>0</v>
      </c>
      <c r="L140" s="223" t="s">
        <v>143</v>
      </c>
      <c r="M140" s="44"/>
      <c r="N140" s="228" t="s">
        <v>1</v>
      </c>
      <c r="O140" s="229" t="s">
        <v>38</v>
      </c>
      <c r="P140" s="230">
        <f>I140+J140</f>
        <v>0</v>
      </c>
      <c r="Q140" s="230">
        <f>ROUND(I140*H140,2)</f>
        <v>0</v>
      </c>
      <c r="R140" s="230">
        <f>ROUND(J140*H140,2)</f>
        <v>0</v>
      </c>
      <c r="S140" s="91"/>
      <c r="T140" s="231">
        <f>S140*H140</f>
        <v>0</v>
      </c>
      <c r="U140" s="231">
        <v>0</v>
      </c>
      <c r="V140" s="231">
        <f>U140*H140</f>
        <v>0</v>
      </c>
      <c r="W140" s="231">
        <v>0</v>
      </c>
      <c r="X140" s="232">
        <f>W140*H140</f>
        <v>0</v>
      </c>
      <c r="Y140" s="38"/>
      <c r="Z140" s="38"/>
      <c r="AA140" s="38"/>
      <c r="AB140" s="38"/>
      <c r="AC140" s="38"/>
      <c r="AD140" s="38"/>
      <c r="AE140" s="38"/>
      <c r="AR140" s="233" t="s">
        <v>144</v>
      </c>
      <c r="AT140" s="233" t="s">
        <v>139</v>
      </c>
      <c r="AU140" s="233" t="s">
        <v>85</v>
      </c>
      <c r="AY140" s="17" t="s">
        <v>137</v>
      </c>
      <c r="BE140" s="234">
        <f>IF(O140="základní",K140,0)</f>
        <v>0</v>
      </c>
      <c r="BF140" s="234">
        <f>IF(O140="snížená",K140,0)</f>
        <v>0</v>
      </c>
      <c r="BG140" s="234">
        <f>IF(O140="zákl. přenesená",K140,0)</f>
        <v>0</v>
      </c>
      <c r="BH140" s="234">
        <f>IF(O140="sníž. přenesená",K140,0)</f>
        <v>0</v>
      </c>
      <c r="BI140" s="234">
        <f>IF(O140="nulová",K140,0)</f>
        <v>0</v>
      </c>
      <c r="BJ140" s="17" t="s">
        <v>83</v>
      </c>
      <c r="BK140" s="234">
        <f>ROUND(P140*H140,2)</f>
        <v>0</v>
      </c>
      <c r="BL140" s="17" t="s">
        <v>144</v>
      </c>
      <c r="BM140" s="233" t="s">
        <v>178</v>
      </c>
    </row>
    <row r="141" s="2" customFormat="1">
      <c r="A141" s="38"/>
      <c r="B141" s="39"/>
      <c r="C141" s="40"/>
      <c r="D141" s="235" t="s">
        <v>145</v>
      </c>
      <c r="E141" s="40"/>
      <c r="F141" s="236" t="s">
        <v>648</v>
      </c>
      <c r="G141" s="40"/>
      <c r="H141" s="40"/>
      <c r="I141" s="237"/>
      <c r="J141" s="237"/>
      <c r="K141" s="40"/>
      <c r="L141" s="40"/>
      <c r="M141" s="44"/>
      <c r="N141" s="238"/>
      <c r="O141" s="239"/>
      <c r="P141" s="91"/>
      <c r="Q141" s="91"/>
      <c r="R141" s="91"/>
      <c r="S141" s="91"/>
      <c r="T141" s="91"/>
      <c r="U141" s="91"/>
      <c r="V141" s="91"/>
      <c r="W141" s="91"/>
      <c r="X141" s="92"/>
      <c r="Y141" s="38"/>
      <c r="Z141" s="38"/>
      <c r="AA141" s="38"/>
      <c r="AB141" s="38"/>
      <c r="AC141" s="38"/>
      <c r="AD141" s="38"/>
      <c r="AE141" s="38"/>
      <c r="AT141" s="17" t="s">
        <v>145</v>
      </c>
      <c r="AU141" s="17" t="s">
        <v>85</v>
      </c>
    </row>
    <row r="142" s="2" customFormat="1">
      <c r="A142" s="38"/>
      <c r="B142" s="39"/>
      <c r="C142" s="40"/>
      <c r="D142" s="240" t="s">
        <v>147</v>
      </c>
      <c r="E142" s="40"/>
      <c r="F142" s="241" t="s">
        <v>649</v>
      </c>
      <c r="G142" s="40"/>
      <c r="H142" s="40"/>
      <c r="I142" s="237"/>
      <c r="J142" s="237"/>
      <c r="K142" s="40"/>
      <c r="L142" s="40"/>
      <c r="M142" s="44"/>
      <c r="N142" s="238"/>
      <c r="O142" s="239"/>
      <c r="P142" s="91"/>
      <c r="Q142" s="91"/>
      <c r="R142" s="91"/>
      <c r="S142" s="91"/>
      <c r="T142" s="91"/>
      <c r="U142" s="91"/>
      <c r="V142" s="91"/>
      <c r="W142" s="91"/>
      <c r="X142" s="92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85</v>
      </c>
    </row>
    <row r="143" s="14" customFormat="1">
      <c r="A143" s="14"/>
      <c r="B143" s="252"/>
      <c r="C143" s="253"/>
      <c r="D143" s="235" t="s">
        <v>149</v>
      </c>
      <c r="E143" s="254" t="s">
        <v>1</v>
      </c>
      <c r="F143" s="255" t="s">
        <v>646</v>
      </c>
      <c r="G143" s="253"/>
      <c r="H143" s="256">
        <v>1</v>
      </c>
      <c r="I143" s="257"/>
      <c r="J143" s="257"/>
      <c r="K143" s="253"/>
      <c r="L143" s="253"/>
      <c r="M143" s="258"/>
      <c r="N143" s="259"/>
      <c r="O143" s="260"/>
      <c r="P143" s="260"/>
      <c r="Q143" s="260"/>
      <c r="R143" s="260"/>
      <c r="S143" s="260"/>
      <c r="T143" s="260"/>
      <c r="U143" s="260"/>
      <c r="V143" s="260"/>
      <c r="W143" s="260"/>
      <c r="X143" s="261"/>
      <c r="Y143" s="14"/>
      <c r="Z143" s="14"/>
      <c r="AA143" s="14"/>
      <c r="AB143" s="14"/>
      <c r="AC143" s="14"/>
      <c r="AD143" s="14"/>
      <c r="AE143" s="14"/>
      <c r="AT143" s="262" t="s">
        <v>149</v>
      </c>
      <c r="AU143" s="262" t="s">
        <v>85</v>
      </c>
      <c r="AV143" s="14" t="s">
        <v>85</v>
      </c>
      <c r="AW143" s="14" t="s">
        <v>5</v>
      </c>
      <c r="AX143" s="14" t="s">
        <v>75</v>
      </c>
      <c r="AY143" s="262" t="s">
        <v>137</v>
      </c>
    </row>
    <row r="144" s="15" customFormat="1">
      <c r="A144" s="15"/>
      <c r="B144" s="263"/>
      <c r="C144" s="264"/>
      <c r="D144" s="235" t="s">
        <v>149</v>
      </c>
      <c r="E144" s="265" t="s">
        <v>1</v>
      </c>
      <c r="F144" s="266" t="s">
        <v>152</v>
      </c>
      <c r="G144" s="264"/>
      <c r="H144" s="267">
        <v>1</v>
      </c>
      <c r="I144" s="268"/>
      <c r="J144" s="268"/>
      <c r="K144" s="264"/>
      <c r="L144" s="264"/>
      <c r="M144" s="269"/>
      <c r="N144" s="270"/>
      <c r="O144" s="271"/>
      <c r="P144" s="271"/>
      <c r="Q144" s="271"/>
      <c r="R144" s="271"/>
      <c r="S144" s="271"/>
      <c r="T144" s="271"/>
      <c r="U144" s="271"/>
      <c r="V144" s="271"/>
      <c r="W144" s="271"/>
      <c r="X144" s="272"/>
      <c r="Y144" s="15"/>
      <c r="Z144" s="15"/>
      <c r="AA144" s="15"/>
      <c r="AB144" s="15"/>
      <c r="AC144" s="15"/>
      <c r="AD144" s="15"/>
      <c r="AE144" s="15"/>
      <c r="AT144" s="273" t="s">
        <v>149</v>
      </c>
      <c r="AU144" s="273" t="s">
        <v>85</v>
      </c>
      <c r="AV144" s="15" t="s">
        <v>144</v>
      </c>
      <c r="AW144" s="15" t="s">
        <v>5</v>
      </c>
      <c r="AX144" s="15" t="s">
        <v>83</v>
      </c>
      <c r="AY144" s="273" t="s">
        <v>137</v>
      </c>
    </row>
    <row r="145" s="2" customFormat="1" ht="24.15" customHeight="1">
      <c r="A145" s="38"/>
      <c r="B145" s="39"/>
      <c r="C145" s="221" t="s">
        <v>165</v>
      </c>
      <c r="D145" s="221" t="s">
        <v>139</v>
      </c>
      <c r="E145" s="222" t="s">
        <v>650</v>
      </c>
      <c r="F145" s="223" t="s">
        <v>651</v>
      </c>
      <c r="G145" s="224" t="s">
        <v>401</v>
      </c>
      <c r="H145" s="225">
        <v>1</v>
      </c>
      <c r="I145" s="226"/>
      <c r="J145" s="226"/>
      <c r="K145" s="227">
        <f>ROUND(P145*H145,2)</f>
        <v>0</v>
      </c>
      <c r="L145" s="223" t="s">
        <v>143</v>
      </c>
      <c r="M145" s="44"/>
      <c r="N145" s="228" t="s">
        <v>1</v>
      </c>
      <c r="O145" s="229" t="s">
        <v>38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91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Y145" s="38"/>
      <c r="Z145" s="38"/>
      <c r="AA145" s="38"/>
      <c r="AB145" s="38"/>
      <c r="AC145" s="38"/>
      <c r="AD145" s="38"/>
      <c r="AE145" s="38"/>
      <c r="AR145" s="233" t="s">
        <v>144</v>
      </c>
      <c r="AT145" s="233" t="s">
        <v>139</v>
      </c>
      <c r="AU145" s="233" t="s">
        <v>85</v>
      </c>
      <c r="AY145" s="17" t="s">
        <v>137</v>
      </c>
      <c r="BE145" s="234">
        <f>IF(O145="základní",K145,0)</f>
        <v>0</v>
      </c>
      <c r="BF145" s="234">
        <f>IF(O145="snížená",K145,0)</f>
        <v>0</v>
      </c>
      <c r="BG145" s="234">
        <f>IF(O145="zákl. přenesená",K145,0)</f>
        <v>0</v>
      </c>
      <c r="BH145" s="234">
        <f>IF(O145="sníž. přenesená",K145,0)</f>
        <v>0</v>
      </c>
      <c r="BI145" s="234">
        <f>IF(O145="nulová",K145,0)</f>
        <v>0</v>
      </c>
      <c r="BJ145" s="17" t="s">
        <v>83</v>
      </c>
      <c r="BK145" s="234">
        <f>ROUND(P145*H145,2)</f>
        <v>0</v>
      </c>
      <c r="BL145" s="17" t="s">
        <v>144</v>
      </c>
      <c r="BM145" s="233" t="s">
        <v>9</v>
      </c>
    </row>
    <row r="146" s="2" customFormat="1">
      <c r="A146" s="38"/>
      <c r="B146" s="39"/>
      <c r="C146" s="40"/>
      <c r="D146" s="235" t="s">
        <v>145</v>
      </c>
      <c r="E146" s="40"/>
      <c r="F146" s="236" t="s">
        <v>651</v>
      </c>
      <c r="G146" s="40"/>
      <c r="H146" s="40"/>
      <c r="I146" s="237"/>
      <c r="J146" s="237"/>
      <c r="K146" s="40"/>
      <c r="L146" s="40"/>
      <c r="M146" s="44"/>
      <c r="N146" s="238"/>
      <c r="O146" s="239"/>
      <c r="P146" s="91"/>
      <c r="Q146" s="91"/>
      <c r="R146" s="91"/>
      <c r="S146" s="91"/>
      <c r="T146" s="91"/>
      <c r="U146" s="91"/>
      <c r="V146" s="91"/>
      <c r="W146" s="91"/>
      <c r="X146" s="92"/>
      <c r="Y146" s="38"/>
      <c r="Z146" s="38"/>
      <c r="AA146" s="38"/>
      <c r="AB146" s="38"/>
      <c r="AC146" s="38"/>
      <c r="AD146" s="38"/>
      <c r="AE146" s="38"/>
      <c r="AT146" s="17" t="s">
        <v>145</v>
      </c>
      <c r="AU146" s="17" t="s">
        <v>85</v>
      </c>
    </row>
    <row r="147" s="2" customFormat="1">
      <c r="A147" s="38"/>
      <c r="B147" s="39"/>
      <c r="C147" s="40"/>
      <c r="D147" s="240" t="s">
        <v>147</v>
      </c>
      <c r="E147" s="40"/>
      <c r="F147" s="241" t="s">
        <v>652</v>
      </c>
      <c r="G147" s="40"/>
      <c r="H147" s="40"/>
      <c r="I147" s="237"/>
      <c r="J147" s="237"/>
      <c r="K147" s="40"/>
      <c r="L147" s="40"/>
      <c r="M147" s="44"/>
      <c r="N147" s="238"/>
      <c r="O147" s="239"/>
      <c r="P147" s="91"/>
      <c r="Q147" s="91"/>
      <c r="R147" s="91"/>
      <c r="S147" s="91"/>
      <c r="T147" s="91"/>
      <c r="U147" s="91"/>
      <c r="V147" s="91"/>
      <c r="W147" s="91"/>
      <c r="X147" s="92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85</v>
      </c>
    </row>
    <row r="148" s="14" customFormat="1">
      <c r="A148" s="14"/>
      <c r="B148" s="252"/>
      <c r="C148" s="253"/>
      <c r="D148" s="235" t="s">
        <v>149</v>
      </c>
      <c r="E148" s="254" t="s">
        <v>1</v>
      </c>
      <c r="F148" s="255" t="s">
        <v>83</v>
      </c>
      <c r="G148" s="253"/>
      <c r="H148" s="256">
        <v>1</v>
      </c>
      <c r="I148" s="257"/>
      <c r="J148" s="257"/>
      <c r="K148" s="253"/>
      <c r="L148" s="253"/>
      <c r="M148" s="258"/>
      <c r="N148" s="259"/>
      <c r="O148" s="260"/>
      <c r="P148" s="260"/>
      <c r="Q148" s="260"/>
      <c r="R148" s="260"/>
      <c r="S148" s="260"/>
      <c r="T148" s="260"/>
      <c r="U148" s="260"/>
      <c r="V148" s="260"/>
      <c r="W148" s="260"/>
      <c r="X148" s="261"/>
      <c r="Y148" s="14"/>
      <c r="Z148" s="14"/>
      <c r="AA148" s="14"/>
      <c r="AB148" s="14"/>
      <c r="AC148" s="14"/>
      <c r="AD148" s="14"/>
      <c r="AE148" s="14"/>
      <c r="AT148" s="262" t="s">
        <v>149</v>
      </c>
      <c r="AU148" s="262" t="s">
        <v>85</v>
      </c>
      <c r="AV148" s="14" t="s">
        <v>85</v>
      </c>
      <c r="AW148" s="14" t="s">
        <v>5</v>
      </c>
      <c r="AX148" s="14" t="s">
        <v>75</v>
      </c>
      <c r="AY148" s="262" t="s">
        <v>137</v>
      </c>
    </row>
    <row r="149" s="15" customFormat="1">
      <c r="A149" s="15"/>
      <c r="B149" s="263"/>
      <c r="C149" s="264"/>
      <c r="D149" s="235" t="s">
        <v>149</v>
      </c>
      <c r="E149" s="265" t="s">
        <v>1</v>
      </c>
      <c r="F149" s="266" t="s">
        <v>152</v>
      </c>
      <c r="G149" s="264"/>
      <c r="H149" s="267">
        <v>1</v>
      </c>
      <c r="I149" s="268"/>
      <c r="J149" s="268"/>
      <c r="K149" s="264"/>
      <c r="L149" s="264"/>
      <c r="M149" s="269"/>
      <c r="N149" s="270"/>
      <c r="O149" s="271"/>
      <c r="P149" s="271"/>
      <c r="Q149" s="271"/>
      <c r="R149" s="271"/>
      <c r="S149" s="271"/>
      <c r="T149" s="271"/>
      <c r="U149" s="271"/>
      <c r="V149" s="271"/>
      <c r="W149" s="271"/>
      <c r="X149" s="272"/>
      <c r="Y149" s="15"/>
      <c r="Z149" s="15"/>
      <c r="AA149" s="15"/>
      <c r="AB149" s="15"/>
      <c r="AC149" s="15"/>
      <c r="AD149" s="15"/>
      <c r="AE149" s="15"/>
      <c r="AT149" s="273" t="s">
        <v>149</v>
      </c>
      <c r="AU149" s="273" t="s">
        <v>85</v>
      </c>
      <c r="AV149" s="15" t="s">
        <v>144</v>
      </c>
      <c r="AW149" s="15" t="s">
        <v>5</v>
      </c>
      <c r="AX149" s="15" t="s">
        <v>83</v>
      </c>
      <c r="AY149" s="273" t="s">
        <v>137</v>
      </c>
    </row>
    <row r="150" s="12" customFormat="1" ht="22.8" customHeight="1">
      <c r="A150" s="12"/>
      <c r="B150" s="204"/>
      <c r="C150" s="205"/>
      <c r="D150" s="206" t="s">
        <v>74</v>
      </c>
      <c r="E150" s="219" t="s">
        <v>653</v>
      </c>
      <c r="F150" s="219" t="s">
        <v>654</v>
      </c>
      <c r="G150" s="205"/>
      <c r="H150" s="205"/>
      <c r="I150" s="208"/>
      <c r="J150" s="208"/>
      <c r="K150" s="220">
        <f>BK150</f>
        <v>0</v>
      </c>
      <c r="L150" s="205"/>
      <c r="M150" s="210"/>
      <c r="N150" s="211"/>
      <c r="O150" s="212"/>
      <c r="P150" s="212"/>
      <c r="Q150" s="213">
        <f>SUM(Q151:Q155)</f>
        <v>0</v>
      </c>
      <c r="R150" s="213">
        <f>SUM(R151:R155)</f>
        <v>0</v>
      </c>
      <c r="S150" s="212"/>
      <c r="T150" s="214">
        <f>SUM(T151:T155)</f>
        <v>0</v>
      </c>
      <c r="U150" s="212"/>
      <c r="V150" s="214">
        <f>SUM(V151:V155)</f>
        <v>0</v>
      </c>
      <c r="W150" s="212"/>
      <c r="X150" s="215">
        <f>SUM(X151:X155)</f>
        <v>0</v>
      </c>
      <c r="Y150" s="12"/>
      <c r="Z150" s="12"/>
      <c r="AA150" s="12"/>
      <c r="AB150" s="12"/>
      <c r="AC150" s="12"/>
      <c r="AD150" s="12"/>
      <c r="AE150" s="12"/>
      <c r="AR150" s="216" t="s">
        <v>175</v>
      </c>
      <c r="AT150" s="217" t="s">
        <v>74</v>
      </c>
      <c r="AU150" s="217" t="s">
        <v>83</v>
      </c>
      <c r="AY150" s="216" t="s">
        <v>137</v>
      </c>
      <c r="BK150" s="218">
        <f>SUM(BK151:BK155)</f>
        <v>0</v>
      </c>
    </row>
    <row r="151" s="2" customFormat="1" ht="24.15" customHeight="1">
      <c r="A151" s="38"/>
      <c r="B151" s="39"/>
      <c r="C151" s="221" t="s">
        <v>187</v>
      </c>
      <c r="D151" s="221" t="s">
        <v>139</v>
      </c>
      <c r="E151" s="222" t="s">
        <v>655</v>
      </c>
      <c r="F151" s="223" t="s">
        <v>654</v>
      </c>
      <c r="G151" s="224" t="s">
        <v>401</v>
      </c>
      <c r="H151" s="225">
        <v>1</v>
      </c>
      <c r="I151" s="226"/>
      <c r="J151" s="226"/>
      <c r="K151" s="227">
        <f>ROUND(P151*H151,2)</f>
        <v>0</v>
      </c>
      <c r="L151" s="223" t="s">
        <v>143</v>
      </c>
      <c r="M151" s="44"/>
      <c r="N151" s="228" t="s">
        <v>1</v>
      </c>
      <c r="O151" s="229" t="s">
        <v>38</v>
      </c>
      <c r="P151" s="230">
        <f>I151+J151</f>
        <v>0</v>
      </c>
      <c r="Q151" s="230">
        <f>ROUND(I151*H151,2)</f>
        <v>0</v>
      </c>
      <c r="R151" s="230">
        <f>ROUND(J151*H151,2)</f>
        <v>0</v>
      </c>
      <c r="S151" s="91"/>
      <c r="T151" s="231">
        <f>S151*H151</f>
        <v>0</v>
      </c>
      <c r="U151" s="231">
        <v>0</v>
      </c>
      <c r="V151" s="231">
        <f>U151*H151</f>
        <v>0</v>
      </c>
      <c r="W151" s="231">
        <v>0</v>
      </c>
      <c r="X151" s="232">
        <f>W151*H151</f>
        <v>0</v>
      </c>
      <c r="Y151" s="38"/>
      <c r="Z151" s="38"/>
      <c r="AA151" s="38"/>
      <c r="AB151" s="38"/>
      <c r="AC151" s="38"/>
      <c r="AD151" s="38"/>
      <c r="AE151" s="38"/>
      <c r="AR151" s="233" t="s">
        <v>144</v>
      </c>
      <c r="AT151" s="233" t="s">
        <v>139</v>
      </c>
      <c r="AU151" s="233" t="s">
        <v>85</v>
      </c>
      <c r="AY151" s="17" t="s">
        <v>137</v>
      </c>
      <c r="BE151" s="234">
        <f>IF(O151="základní",K151,0)</f>
        <v>0</v>
      </c>
      <c r="BF151" s="234">
        <f>IF(O151="snížená",K151,0)</f>
        <v>0</v>
      </c>
      <c r="BG151" s="234">
        <f>IF(O151="zákl. přenesená",K151,0)</f>
        <v>0</v>
      </c>
      <c r="BH151" s="234">
        <f>IF(O151="sníž. přenesená",K151,0)</f>
        <v>0</v>
      </c>
      <c r="BI151" s="234">
        <f>IF(O151="nulová",K151,0)</f>
        <v>0</v>
      </c>
      <c r="BJ151" s="17" t="s">
        <v>83</v>
      </c>
      <c r="BK151" s="234">
        <f>ROUND(P151*H151,2)</f>
        <v>0</v>
      </c>
      <c r="BL151" s="17" t="s">
        <v>144</v>
      </c>
      <c r="BM151" s="233" t="s">
        <v>190</v>
      </c>
    </row>
    <row r="152" s="2" customFormat="1">
      <c r="A152" s="38"/>
      <c r="B152" s="39"/>
      <c r="C152" s="40"/>
      <c r="D152" s="235" t="s">
        <v>145</v>
      </c>
      <c r="E152" s="40"/>
      <c r="F152" s="236" t="s">
        <v>654</v>
      </c>
      <c r="G152" s="40"/>
      <c r="H152" s="40"/>
      <c r="I152" s="237"/>
      <c r="J152" s="237"/>
      <c r="K152" s="40"/>
      <c r="L152" s="40"/>
      <c r="M152" s="44"/>
      <c r="N152" s="238"/>
      <c r="O152" s="239"/>
      <c r="P152" s="91"/>
      <c r="Q152" s="91"/>
      <c r="R152" s="91"/>
      <c r="S152" s="91"/>
      <c r="T152" s="91"/>
      <c r="U152" s="91"/>
      <c r="V152" s="91"/>
      <c r="W152" s="91"/>
      <c r="X152" s="92"/>
      <c r="Y152" s="38"/>
      <c r="Z152" s="38"/>
      <c r="AA152" s="38"/>
      <c r="AB152" s="38"/>
      <c r="AC152" s="38"/>
      <c r="AD152" s="38"/>
      <c r="AE152" s="38"/>
      <c r="AT152" s="17" t="s">
        <v>145</v>
      </c>
      <c r="AU152" s="17" t="s">
        <v>85</v>
      </c>
    </row>
    <row r="153" s="2" customFormat="1">
      <c r="A153" s="38"/>
      <c r="B153" s="39"/>
      <c r="C153" s="40"/>
      <c r="D153" s="240" t="s">
        <v>147</v>
      </c>
      <c r="E153" s="40"/>
      <c r="F153" s="241" t="s">
        <v>656</v>
      </c>
      <c r="G153" s="40"/>
      <c r="H153" s="40"/>
      <c r="I153" s="237"/>
      <c r="J153" s="237"/>
      <c r="K153" s="40"/>
      <c r="L153" s="40"/>
      <c r="M153" s="44"/>
      <c r="N153" s="238"/>
      <c r="O153" s="239"/>
      <c r="P153" s="91"/>
      <c r="Q153" s="91"/>
      <c r="R153" s="91"/>
      <c r="S153" s="91"/>
      <c r="T153" s="91"/>
      <c r="U153" s="91"/>
      <c r="V153" s="91"/>
      <c r="W153" s="91"/>
      <c r="X153" s="92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85</v>
      </c>
    </row>
    <row r="154" s="14" customFormat="1">
      <c r="A154" s="14"/>
      <c r="B154" s="252"/>
      <c r="C154" s="253"/>
      <c r="D154" s="235" t="s">
        <v>149</v>
      </c>
      <c r="E154" s="254" t="s">
        <v>1</v>
      </c>
      <c r="F154" s="255" t="s">
        <v>83</v>
      </c>
      <c r="G154" s="253"/>
      <c r="H154" s="256">
        <v>1</v>
      </c>
      <c r="I154" s="257"/>
      <c r="J154" s="257"/>
      <c r="K154" s="253"/>
      <c r="L154" s="253"/>
      <c r="M154" s="258"/>
      <c r="N154" s="259"/>
      <c r="O154" s="260"/>
      <c r="P154" s="260"/>
      <c r="Q154" s="260"/>
      <c r="R154" s="260"/>
      <c r="S154" s="260"/>
      <c r="T154" s="260"/>
      <c r="U154" s="260"/>
      <c r="V154" s="260"/>
      <c r="W154" s="260"/>
      <c r="X154" s="261"/>
      <c r="Y154" s="14"/>
      <c r="Z154" s="14"/>
      <c r="AA154" s="14"/>
      <c r="AB154" s="14"/>
      <c r="AC154" s="14"/>
      <c r="AD154" s="14"/>
      <c r="AE154" s="14"/>
      <c r="AT154" s="262" t="s">
        <v>149</v>
      </c>
      <c r="AU154" s="262" t="s">
        <v>85</v>
      </c>
      <c r="AV154" s="14" t="s">
        <v>85</v>
      </c>
      <c r="AW154" s="14" t="s">
        <v>5</v>
      </c>
      <c r="AX154" s="14" t="s">
        <v>75</v>
      </c>
      <c r="AY154" s="262" t="s">
        <v>137</v>
      </c>
    </row>
    <row r="155" s="15" customFormat="1">
      <c r="A155" s="15"/>
      <c r="B155" s="263"/>
      <c r="C155" s="264"/>
      <c r="D155" s="235" t="s">
        <v>149</v>
      </c>
      <c r="E155" s="265" t="s">
        <v>1</v>
      </c>
      <c r="F155" s="266" t="s">
        <v>152</v>
      </c>
      <c r="G155" s="264"/>
      <c r="H155" s="267">
        <v>1</v>
      </c>
      <c r="I155" s="268"/>
      <c r="J155" s="268"/>
      <c r="K155" s="264"/>
      <c r="L155" s="264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5"/>
      <c r="Z155" s="15"/>
      <c r="AA155" s="15"/>
      <c r="AB155" s="15"/>
      <c r="AC155" s="15"/>
      <c r="AD155" s="15"/>
      <c r="AE155" s="15"/>
      <c r="AT155" s="273" t="s">
        <v>149</v>
      </c>
      <c r="AU155" s="273" t="s">
        <v>85</v>
      </c>
      <c r="AV155" s="15" t="s">
        <v>144</v>
      </c>
      <c r="AW155" s="15" t="s">
        <v>5</v>
      </c>
      <c r="AX155" s="15" t="s">
        <v>83</v>
      </c>
      <c r="AY155" s="273" t="s">
        <v>137</v>
      </c>
    </row>
    <row r="156" s="12" customFormat="1" ht="22.8" customHeight="1">
      <c r="A156" s="12"/>
      <c r="B156" s="204"/>
      <c r="C156" s="205"/>
      <c r="D156" s="206" t="s">
        <v>74</v>
      </c>
      <c r="E156" s="219" t="s">
        <v>657</v>
      </c>
      <c r="F156" s="219" t="s">
        <v>658</v>
      </c>
      <c r="G156" s="205"/>
      <c r="H156" s="205"/>
      <c r="I156" s="208"/>
      <c r="J156" s="208"/>
      <c r="K156" s="220">
        <f>BK156</f>
        <v>0</v>
      </c>
      <c r="L156" s="205"/>
      <c r="M156" s="210"/>
      <c r="N156" s="211"/>
      <c r="O156" s="212"/>
      <c r="P156" s="212"/>
      <c r="Q156" s="213">
        <f>SUM(Q157:Q169)</f>
        <v>0</v>
      </c>
      <c r="R156" s="213">
        <f>SUM(R157:R169)</f>
        <v>0</v>
      </c>
      <c r="S156" s="212"/>
      <c r="T156" s="214">
        <f>SUM(T157:T169)</f>
        <v>0</v>
      </c>
      <c r="U156" s="212"/>
      <c r="V156" s="214">
        <f>SUM(V157:V169)</f>
        <v>0</v>
      </c>
      <c r="W156" s="212"/>
      <c r="X156" s="215">
        <f>SUM(X157:X169)</f>
        <v>0</v>
      </c>
      <c r="Y156" s="12"/>
      <c r="Z156" s="12"/>
      <c r="AA156" s="12"/>
      <c r="AB156" s="12"/>
      <c r="AC156" s="12"/>
      <c r="AD156" s="12"/>
      <c r="AE156" s="12"/>
      <c r="AR156" s="216" t="s">
        <v>175</v>
      </c>
      <c r="AT156" s="217" t="s">
        <v>74</v>
      </c>
      <c r="AU156" s="217" t="s">
        <v>83</v>
      </c>
      <c r="AY156" s="216" t="s">
        <v>137</v>
      </c>
      <c r="BK156" s="218">
        <f>SUM(BK157:BK169)</f>
        <v>0</v>
      </c>
    </row>
    <row r="157" s="2" customFormat="1" ht="24.15" customHeight="1">
      <c r="A157" s="38"/>
      <c r="B157" s="39"/>
      <c r="C157" s="221" t="s">
        <v>171</v>
      </c>
      <c r="D157" s="221" t="s">
        <v>139</v>
      </c>
      <c r="E157" s="222" t="s">
        <v>659</v>
      </c>
      <c r="F157" s="223" t="s">
        <v>658</v>
      </c>
      <c r="G157" s="224" t="s">
        <v>401</v>
      </c>
      <c r="H157" s="225">
        <v>1</v>
      </c>
      <c r="I157" s="226"/>
      <c r="J157" s="226"/>
      <c r="K157" s="227">
        <f>ROUND(P157*H157,2)</f>
        <v>0</v>
      </c>
      <c r="L157" s="223" t="s">
        <v>143</v>
      </c>
      <c r="M157" s="44"/>
      <c r="N157" s="228" t="s">
        <v>1</v>
      </c>
      <c r="O157" s="229" t="s">
        <v>38</v>
      </c>
      <c r="P157" s="230">
        <f>I157+J157</f>
        <v>0</v>
      </c>
      <c r="Q157" s="230">
        <f>ROUND(I157*H157,2)</f>
        <v>0</v>
      </c>
      <c r="R157" s="230">
        <f>ROUND(J157*H157,2)</f>
        <v>0</v>
      </c>
      <c r="S157" s="91"/>
      <c r="T157" s="231">
        <f>S157*H157</f>
        <v>0</v>
      </c>
      <c r="U157" s="231">
        <v>0</v>
      </c>
      <c r="V157" s="231">
        <f>U157*H157</f>
        <v>0</v>
      </c>
      <c r="W157" s="231">
        <v>0</v>
      </c>
      <c r="X157" s="232">
        <f>W157*H157</f>
        <v>0</v>
      </c>
      <c r="Y157" s="38"/>
      <c r="Z157" s="38"/>
      <c r="AA157" s="38"/>
      <c r="AB157" s="38"/>
      <c r="AC157" s="38"/>
      <c r="AD157" s="38"/>
      <c r="AE157" s="38"/>
      <c r="AR157" s="233" t="s">
        <v>144</v>
      </c>
      <c r="AT157" s="233" t="s">
        <v>139</v>
      </c>
      <c r="AU157" s="233" t="s">
        <v>85</v>
      </c>
      <c r="AY157" s="17" t="s">
        <v>137</v>
      </c>
      <c r="BE157" s="234">
        <f>IF(O157="základní",K157,0)</f>
        <v>0</v>
      </c>
      <c r="BF157" s="234">
        <f>IF(O157="snížená",K157,0)</f>
        <v>0</v>
      </c>
      <c r="BG157" s="234">
        <f>IF(O157="zákl. přenesená",K157,0)</f>
        <v>0</v>
      </c>
      <c r="BH157" s="234">
        <f>IF(O157="sníž. přenesená",K157,0)</f>
        <v>0</v>
      </c>
      <c r="BI157" s="234">
        <f>IF(O157="nulová",K157,0)</f>
        <v>0</v>
      </c>
      <c r="BJ157" s="17" t="s">
        <v>83</v>
      </c>
      <c r="BK157" s="234">
        <f>ROUND(P157*H157,2)</f>
        <v>0</v>
      </c>
      <c r="BL157" s="17" t="s">
        <v>144</v>
      </c>
      <c r="BM157" s="233" t="s">
        <v>196</v>
      </c>
    </row>
    <row r="158" s="2" customFormat="1">
      <c r="A158" s="38"/>
      <c r="B158" s="39"/>
      <c r="C158" s="40"/>
      <c r="D158" s="235" t="s">
        <v>145</v>
      </c>
      <c r="E158" s="40"/>
      <c r="F158" s="236" t="s">
        <v>658</v>
      </c>
      <c r="G158" s="40"/>
      <c r="H158" s="40"/>
      <c r="I158" s="237"/>
      <c r="J158" s="237"/>
      <c r="K158" s="40"/>
      <c r="L158" s="40"/>
      <c r="M158" s="44"/>
      <c r="N158" s="238"/>
      <c r="O158" s="239"/>
      <c r="P158" s="91"/>
      <c r="Q158" s="91"/>
      <c r="R158" s="91"/>
      <c r="S158" s="91"/>
      <c r="T158" s="91"/>
      <c r="U158" s="91"/>
      <c r="V158" s="91"/>
      <c r="W158" s="91"/>
      <c r="X158" s="92"/>
      <c r="Y158" s="38"/>
      <c r="Z158" s="38"/>
      <c r="AA158" s="38"/>
      <c r="AB158" s="38"/>
      <c r="AC158" s="38"/>
      <c r="AD158" s="38"/>
      <c r="AE158" s="38"/>
      <c r="AT158" s="17" t="s">
        <v>145</v>
      </c>
      <c r="AU158" s="17" t="s">
        <v>85</v>
      </c>
    </row>
    <row r="159" s="2" customFormat="1">
      <c r="A159" s="38"/>
      <c r="B159" s="39"/>
      <c r="C159" s="40"/>
      <c r="D159" s="240" t="s">
        <v>147</v>
      </c>
      <c r="E159" s="40"/>
      <c r="F159" s="241" t="s">
        <v>660</v>
      </c>
      <c r="G159" s="40"/>
      <c r="H159" s="40"/>
      <c r="I159" s="237"/>
      <c r="J159" s="237"/>
      <c r="K159" s="40"/>
      <c r="L159" s="40"/>
      <c r="M159" s="44"/>
      <c r="N159" s="238"/>
      <c r="O159" s="239"/>
      <c r="P159" s="91"/>
      <c r="Q159" s="91"/>
      <c r="R159" s="91"/>
      <c r="S159" s="91"/>
      <c r="T159" s="91"/>
      <c r="U159" s="91"/>
      <c r="V159" s="91"/>
      <c r="W159" s="91"/>
      <c r="X159" s="92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85</v>
      </c>
    </row>
    <row r="160" s="14" customFormat="1">
      <c r="A160" s="14"/>
      <c r="B160" s="252"/>
      <c r="C160" s="253"/>
      <c r="D160" s="235" t="s">
        <v>149</v>
      </c>
      <c r="E160" s="254" t="s">
        <v>1</v>
      </c>
      <c r="F160" s="255" t="s">
        <v>83</v>
      </c>
      <c r="G160" s="253"/>
      <c r="H160" s="256">
        <v>1</v>
      </c>
      <c r="I160" s="257"/>
      <c r="J160" s="257"/>
      <c r="K160" s="253"/>
      <c r="L160" s="253"/>
      <c r="M160" s="258"/>
      <c r="N160" s="259"/>
      <c r="O160" s="260"/>
      <c r="P160" s="260"/>
      <c r="Q160" s="260"/>
      <c r="R160" s="260"/>
      <c r="S160" s="260"/>
      <c r="T160" s="260"/>
      <c r="U160" s="260"/>
      <c r="V160" s="260"/>
      <c r="W160" s="260"/>
      <c r="X160" s="261"/>
      <c r="Y160" s="14"/>
      <c r="Z160" s="14"/>
      <c r="AA160" s="14"/>
      <c r="AB160" s="14"/>
      <c r="AC160" s="14"/>
      <c r="AD160" s="14"/>
      <c r="AE160" s="14"/>
      <c r="AT160" s="262" t="s">
        <v>149</v>
      </c>
      <c r="AU160" s="262" t="s">
        <v>85</v>
      </c>
      <c r="AV160" s="14" t="s">
        <v>85</v>
      </c>
      <c r="AW160" s="14" t="s">
        <v>5</v>
      </c>
      <c r="AX160" s="14" t="s">
        <v>75</v>
      </c>
      <c r="AY160" s="262" t="s">
        <v>137</v>
      </c>
    </row>
    <row r="161" s="15" customFormat="1">
      <c r="A161" s="15"/>
      <c r="B161" s="263"/>
      <c r="C161" s="264"/>
      <c r="D161" s="235" t="s">
        <v>149</v>
      </c>
      <c r="E161" s="265" t="s">
        <v>1</v>
      </c>
      <c r="F161" s="266" t="s">
        <v>152</v>
      </c>
      <c r="G161" s="264"/>
      <c r="H161" s="267">
        <v>1</v>
      </c>
      <c r="I161" s="268"/>
      <c r="J161" s="268"/>
      <c r="K161" s="264"/>
      <c r="L161" s="264"/>
      <c r="M161" s="269"/>
      <c r="N161" s="270"/>
      <c r="O161" s="271"/>
      <c r="P161" s="271"/>
      <c r="Q161" s="271"/>
      <c r="R161" s="271"/>
      <c r="S161" s="271"/>
      <c r="T161" s="271"/>
      <c r="U161" s="271"/>
      <c r="V161" s="271"/>
      <c r="W161" s="271"/>
      <c r="X161" s="272"/>
      <c r="Y161" s="15"/>
      <c r="Z161" s="15"/>
      <c r="AA161" s="15"/>
      <c r="AB161" s="15"/>
      <c r="AC161" s="15"/>
      <c r="AD161" s="15"/>
      <c r="AE161" s="15"/>
      <c r="AT161" s="273" t="s">
        <v>149</v>
      </c>
      <c r="AU161" s="273" t="s">
        <v>85</v>
      </c>
      <c r="AV161" s="15" t="s">
        <v>144</v>
      </c>
      <c r="AW161" s="15" t="s">
        <v>5</v>
      </c>
      <c r="AX161" s="15" t="s">
        <v>83</v>
      </c>
      <c r="AY161" s="273" t="s">
        <v>137</v>
      </c>
    </row>
    <row r="162" s="2" customFormat="1" ht="24.15" customHeight="1">
      <c r="A162" s="38"/>
      <c r="B162" s="39"/>
      <c r="C162" s="221" t="s">
        <v>201</v>
      </c>
      <c r="D162" s="221" t="s">
        <v>139</v>
      </c>
      <c r="E162" s="222" t="s">
        <v>661</v>
      </c>
      <c r="F162" s="223" t="s">
        <v>662</v>
      </c>
      <c r="G162" s="224" t="s">
        <v>401</v>
      </c>
      <c r="H162" s="225">
        <v>1</v>
      </c>
      <c r="I162" s="226"/>
      <c r="J162" s="226"/>
      <c r="K162" s="227">
        <f>ROUND(P162*H162,2)</f>
        <v>0</v>
      </c>
      <c r="L162" s="223" t="s">
        <v>143</v>
      </c>
      <c r="M162" s="44"/>
      <c r="N162" s="228" t="s">
        <v>1</v>
      </c>
      <c r="O162" s="229" t="s">
        <v>38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1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8"/>
      <c r="Z162" s="38"/>
      <c r="AA162" s="38"/>
      <c r="AB162" s="38"/>
      <c r="AC162" s="38"/>
      <c r="AD162" s="38"/>
      <c r="AE162" s="38"/>
      <c r="AR162" s="233" t="s">
        <v>144</v>
      </c>
      <c r="AT162" s="233" t="s">
        <v>139</v>
      </c>
      <c r="AU162" s="233" t="s">
        <v>85</v>
      </c>
      <c r="AY162" s="17" t="s">
        <v>137</v>
      </c>
      <c r="BE162" s="234">
        <f>IF(O162="základní",K162,0)</f>
        <v>0</v>
      </c>
      <c r="BF162" s="234">
        <f>IF(O162="snížená",K162,0)</f>
        <v>0</v>
      </c>
      <c r="BG162" s="234">
        <f>IF(O162="zákl. přenesená",K162,0)</f>
        <v>0</v>
      </c>
      <c r="BH162" s="234">
        <f>IF(O162="sníž. přenesená",K162,0)</f>
        <v>0</v>
      </c>
      <c r="BI162" s="234">
        <f>IF(O162="nulová",K162,0)</f>
        <v>0</v>
      </c>
      <c r="BJ162" s="17" t="s">
        <v>83</v>
      </c>
      <c r="BK162" s="234">
        <f>ROUND(P162*H162,2)</f>
        <v>0</v>
      </c>
      <c r="BL162" s="17" t="s">
        <v>144</v>
      </c>
      <c r="BM162" s="233" t="s">
        <v>204</v>
      </c>
    </row>
    <row r="163" s="2" customFormat="1">
      <c r="A163" s="38"/>
      <c r="B163" s="39"/>
      <c r="C163" s="40"/>
      <c r="D163" s="235" t="s">
        <v>145</v>
      </c>
      <c r="E163" s="40"/>
      <c r="F163" s="236" t="s">
        <v>662</v>
      </c>
      <c r="G163" s="40"/>
      <c r="H163" s="40"/>
      <c r="I163" s="237"/>
      <c r="J163" s="237"/>
      <c r="K163" s="40"/>
      <c r="L163" s="40"/>
      <c r="M163" s="44"/>
      <c r="N163" s="238"/>
      <c r="O163" s="239"/>
      <c r="P163" s="91"/>
      <c r="Q163" s="91"/>
      <c r="R163" s="91"/>
      <c r="S163" s="91"/>
      <c r="T163" s="91"/>
      <c r="U163" s="91"/>
      <c r="V163" s="91"/>
      <c r="W163" s="91"/>
      <c r="X163" s="92"/>
      <c r="Y163" s="38"/>
      <c r="Z163" s="38"/>
      <c r="AA163" s="38"/>
      <c r="AB163" s="38"/>
      <c r="AC163" s="38"/>
      <c r="AD163" s="38"/>
      <c r="AE163" s="38"/>
      <c r="AT163" s="17" t="s">
        <v>145</v>
      </c>
      <c r="AU163" s="17" t="s">
        <v>85</v>
      </c>
    </row>
    <row r="164" s="2" customFormat="1">
      <c r="A164" s="38"/>
      <c r="B164" s="39"/>
      <c r="C164" s="40"/>
      <c r="D164" s="240" t="s">
        <v>147</v>
      </c>
      <c r="E164" s="40"/>
      <c r="F164" s="241" t="s">
        <v>663</v>
      </c>
      <c r="G164" s="40"/>
      <c r="H164" s="40"/>
      <c r="I164" s="237"/>
      <c r="J164" s="237"/>
      <c r="K164" s="40"/>
      <c r="L164" s="40"/>
      <c r="M164" s="44"/>
      <c r="N164" s="238"/>
      <c r="O164" s="239"/>
      <c r="P164" s="91"/>
      <c r="Q164" s="91"/>
      <c r="R164" s="91"/>
      <c r="S164" s="91"/>
      <c r="T164" s="91"/>
      <c r="U164" s="91"/>
      <c r="V164" s="91"/>
      <c r="W164" s="91"/>
      <c r="X164" s="92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85</v>
      </c>
    </row>
    <row r="165" s="14" customFormat="1">
      <c r="A165" s="14"/>
      <c r="B165" s="252"/>
      <c r="C165" s="253"/>
      <c r="D165" s="235" t="s">
        <v>149</v>
      </c>
      <c r="E165" s="254" t="s">
        <v>1</v>
      </c>
      <c r="F165" s="255" t="s">
        <v>83</v>
      </c>
      <c r="G165" s="253"/>
      <c r="H165" s="256">
        <v>1</v>
      </c>
      <c r="I165" s="257"/>
      <c r="J165" s="257"/>
      <c r="K165" s="253"/>
      <c r="L165" s="253"/>
      <c r="M165" s="258"/>
      <c r="N165" s="259"/>
      <c r="O165" s="260"/>
      <c r="P165" s="260"/>
      <c r="Q165" s="260"/>
      <c r="R165" s="260"/>
      <c r="S165" s="260"/>
      <c r="T165" s="260"/>
      <c r="U165" s="260"/>
      <c r="V165" s="260"/>
      <c r="W165" s="260"/>
      <c r="X165" s="261"/>
      <c r="Y165" s="14"/>
      <c r="Z165" s="14"/>
      <c r="AA165" s="14"/>
      <c r="AB165" s="14"/>
      <c r="AC165" s="14"/>
      <c r="AD165" s="14"/>
      <c r="AE165" s="14"/>
      <c r="AT165" s="262" t="s">
        <v>149</v>
      </c>
      <c r="AU165" s="262" t="s">
        <v>85</v>
      </c>
      <c r="AV165" s="14" t="s">
        <v>85</v>
      </c>
      <c r="AW165" s="14" t="s">
        <v>5</v>
      </c>
      <c r="AX165" s="14" t="s">
        <v>75</v>
      </c>
      <c r="AY165" s="262" t="s">
        <v>137</v>
      </c>
    </row>
    <row r="166" s="15" customFormat="1">
      <c r="A166" s="15"/>
      <c r="B166" s="263"/>
      <c r="C166" s="264"/>
      <c r="D166" s="235" t="s">
        <v>149</v>
      </c>
      <c r="E166" s="265" t="s">
        <v>1</v>
      </c>
      <c r="F166" s="266" t="s">
        <v>152</v>
      </c>
      <c r="G166" s="264"/>
      <c r="H166" s="267">
        <v>1</v>
      </c>
      <c r="I166" s="268"/>
      <c r="J166" s="268"/>
      <c r="K166" s="264"/>
      <c r="L166" s="264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5"/>
      <c r="Z166" s="15"/>
      <c r="AA166" s="15"/>
      <c r="AB166" s="15"/>
      <c r="AC166" s="15"/>
      <c r="AD166" s="15"/>
      <c r="AE166" s="15"/>
      <c r="AT166" s="273" t="s">
        <v>149</v>
      </c>
      <c r="AU166" s="273" t="s">
        <v>85</v>
      </c>
      <c r="AV166" s="15" t="s">
        <v>144</v>
      </c>
      <c r="AW166" s="15" t="s">
        <v>5</v>
      </c>
      <c r="AX166" s="15" t="s">
        <v>83</v>
      </c>
      <c r="AY166" s="273" t="s">
        <v>137</v>
      </c>
    </row>
    <row r="167" s="2" customFormat="1" ht="24.15" customHeight="1">
      <c r="A167" s="38"/>
      <c r="B167" s="39"/>
      <c r="C167" s="221" t="s">
        <v>9</v>
      </c>
      <c r="D167" s="221" t="s">
        <v>139</v>
      </c>
      <c r="E167" s="222" t="s">
        <v>664</v>
      </c>
      <c r="F167" s="223" t="s">
        <v>665</v>
      </c>
      <c r="G167" s="224" t="s">
        <v>401</v>
      </c>
      <c r="H167" s="225">
        <v>1</v>
      </c>
      <c r="I167" s="226"/>
      <c r="J167" s="226"/>
      <c r="K167" s="227">
        <f>ROUND(P167*H167,2)</f>
        <v>0</v>
      </c>
      <c r="L167" s="223" t="s">
        <v>143</v>
      </c>
      <c r="M167" s="44"/>
      <c r="N167" s="228" t="s">
        <v>1</v>
      </c>
      <c r="O167" s="229" t="s">
        <v>38</v>
      </c>
      <c r="P167" s="230">
        <f>I167+J167</f>
        <v>0</v>
      </c>
      <c r="Q167" s="230">
        <f>ROUND(I167*H167,2)</f>
        <v>0</v>
      </c>
      <c r="R167" s="230">
        <f>ROUND(J167*H167,2)</f>
        <v>0</v>
      </c>
      <c r="S167" s="91"/>
      <c r="T167" s="231">
        <f>S167*H167</f>
        <v>0</v>
      </c>
      <c r="U167" s="231">
        <v>0</v>
      </c>
      <c r="V167" s="231">
        <f>U167*H167</f>
        <v>0</v>
      </c>
      <c r="W167" s="231">
        <v>0</v>
      </c>
      <c r="X167" s="232">
        <f>W167*H167</f>
        <v>0</v>
      </c>
      <c r="Y167" s="38"/>
      <c r="Z167" s="38"/>
      <c r="AA167" s="38"/>
      <c r="AB167" s="38"/>
      <c r="AC167" s="38"/>
      <c r="AD167" s="38"/>
      <c r="AE167" s="38"/>
      <c r="AR167" s="233" t="s">
        <v>666</v>
      </c>
      <c r="AT167" s="233" t="s">
        <v>139</v>
      </c>
      <c r="AU167" s="233" t="s">
        <v>85</v>
      </c>
      <c r="AY167" s="17" t="s">
        <v>137</v>
      </c>
      <c r="BE167" s="234">
        <f>IF(O167="základní",K167,0)</f>
        <v>0</v>
      </c>
      <c r="BF167" s="234">
        <f>IF(O167="snížená",K167,0)</f>
        <v>0</v>
      </c>
      <c r="BG167" s="234">
        <f>IF(O167="zákl. přenesená",K167,0)</f>
        <v>0</v>
      </c>
      <c r="BH167" s="234">
        <f>IF(O167="sníž. přenesená",K167,0)</f>
        <v>0</v>
      </c>
      <c r="BI167" s="234">
        <f>IF(O167="nulová",K167,0)</f>
        <v>0</v>
      </c>
      <c r="BJ167" s="17" t="s">
        <v>83</v>
      </c>
      <c r="BK167" s="234">
        <f>ROUND(P167*H167,2)</f>
        <v>0</v>
      </c>
      <c r="BL167" s="17" t="s">
        <v>666</v>
      </c>
      <c r="BM167" s="233" t="s">
        <v>667</v>
      </c>
    </row>
    <row r="168" s="2" customFormat="1">
      <c r="A168" s="38"/>
      <c r="B168" s="39"/>
      <c r="C168" s="40"/>
      <c r="D168" s="235" t="s">
        <v>145</v>
      </c>
      <c r="E168" s="40"/>
      <c r="F168" s="236" t="s">
        <v>665</v>
      </c>
      <c r="G168" s="40"/>
      <c r="H168" s="40"/>
      <c r="I168" s="237"/>
      <c r="J168" s="237"/>
      <c r="K168" s="40"/>
      <c r="L168" s="40"/>
      <c r="M168" s="44"/>
      <c r="N168" s="238"/>
      <c r="O168" s="239"/>
      <c r="P168" s="91"/>
      <c r="Q168" s="91"/>
      <c r="R168" s="91"/>
      <c r="S168" s="91"/>
      <c r="T168" s="91"/>
      <c r="U168" s="91"/>
      <c r="V168" s="91"/>
      <c r="W168" s="91"/>
      <c r="X168" s="92"/>
      <c r="Y168" s="38"/>
      <c r="Z168" s="38"/>
      <c r="AA168" s="38"/>
      <c r="AB168" s="38"/>
      <c r="AC168" s="38"/>
      <c r="AD168" s="38"/>
      <c r="AE168" s="38"/>
      <c r="AT168" s="17" t="s">
        <v>145</v>
      </c>
      <c r="AU168" s="17" t="s">
        <v>85</v>
      </c>
    </row>
    <row r="169" s="2" customFormat="1">
      <c r="A169" s="38"/>
      <c r="B169" s="39"/>
      <c r="C169" s="40"/>
      <c r="D169" s="240" t="s">
        <v>147</v>
      </c>
      <c r="E169" s="40"/>
      <c r="F169" s="241" t="s">
        <v>668</v>
      </c>
      <c r="G169" s="40"/>
      <c r="H169" s="40"/>
      <c r="I169" s="237"/>
      <c r="J169" s="237"/>
      <c r="K169" s="40"/>
      <c r="L169" s="40"/>
      <c r="M169" s="44"/>
      <c r="N169" s="238"/>
      <c r="O169" s="239"/>
      <c r="P169" s="91"/>
      <c r="Q169" s="91"/>
      <c r="R169" s="91"/>
      <c r="S169" s="91"/>
      <c r="T169" s="91"/>
      <c r="U169" s="91"/>
      <c r="V169" s="91"/>
      <c r="W169" s="91"/>
      <c r="X169" s="92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85</v>
      </c>
    </row>
    <row r="170" s="12" customFormat="1" ht="22.8" customHeight="1">
      <c r="A170" s="12"/>
      <c r="B170" s="204"/>
      <c r="C170" s="205"/>
      <c r="D170" s="206" t="s">
        <v>74</v>
      </c>
      <c r="E170" s="219" t="s">
        <v>669</v>
      </c>
      <c r="F170" s="219" t="s">
        <v>670</v>
      </c>
      <c r="G170" s="205"/>
      <c r="H170" s="205"/>
      <c r="I170" s="208"/>
      <c r="J170" s="208"/>
      <c r="K170" s="220">
        <f>BK170</f>
        <v>0</v>
      </c>
      <c r="L170" s="205"/>
      <c r="M170" s="210"/>
      <c r="N170" s="211"/>
      <c r="O170" s="212"/>
      <c r="P170" s="212"/>
      <c r="Q170" s="213">
        <f>SUM(Q171:Q180)</f>
        <v>0</v>
      </c>
      <c r="R170" s="213">
        <f>SUM(R171:R180)</f>
        <v>0</v>
      </c>
      <c r="S170" s="212"/>
      <c r="T170" s="214">
        <f>SUM(T171:T180)</f>
        <v>0</v>
      </c>
      <c r="U170" s="212"/>
      <c r="V170" s="214">
        <f>SUM(V171:V180)</f>
        <v>0</v>
      </c>
      <c r="W170" s="212"/>
      <c r="X170" s="215">
        <f>SUM(X171:X180)</f>
        <v>0</v>
      </c>
      <c r="Y170" s="12"/>
      <c r="Z170" s="12"/>
      <c r="AA170" s="12"/>
      <c r="AB170" s="12"/>
      <c r="AC170" s="12"/>
      <c r="AD170" s="12"/>
      <c r="AE170" s="12"/>
      <c r="AR170" s="216" t="s">
        <v>175</v>
      </c>
      <c r="AT170" s="217" t="s">
        <v>74</v>
      </c>
      <c r="AU170" s="217" t="s">
        <v>83</v>
      </c>
      <c r="AY170" s="216" t="s">
        <v>137</v>
      </c>
      <c r="BK170" s="218">
        <f>SUM(BK171:BK180)</f>
        <v>0</v>
      </c>
    </row>
    <row r="171" s="2" customFormat="1" ht="24.15" customHeight="1">
      <c r="A171" s="38"/>
      <c r="B171" s="39"/>
      <c r="C171" s="221" t="s">
        <v>178</v>
      </c>
      <c r="D171" s="221" t="s">
        <v>139</v>
      </c>
      <c r="E171" s="222" t="s">
        <v>671</v>
      </c>
      <c r="F171" s="223" t="s">
        <v>672</v>
      </c>
      <c r="G171" s="224" t="s">
        <v>401</v>
      </c>
      <c r="H171" s="225">
        <v>1</v>
      </c>
      <c r="I171" s="226"/>
      <c r="J171" s="226"/>
      <c r="K171" s="227">
        <f>ROUND(P171*H171,2)</f>
        <v>0</v>
      </c>
      <c r="L171" s="223" t="s">
        <v>143</v>
      </c>
      <c r="M171" s="44"/>
      <c r="N171" s="228" t="s">
        <v>1</v>
      </c>
      <c r="O171" s="229" t="s">
        <v>38</v>
      </c>
      <c r="P171" s="230">
        <f>I171+J171</f>
        <v>0</v>
      </c>
      <c r="Q171" s="230">
        <f>ROUND(I171*H171,2)</f>
        <v>0</v>
      </c>
      <c r="R171" s="230">
        <f>ROUND(J171*H171,2)</f>
        <v>0</v>
      </c>
      <c r="S171" s="91"/>
      <c r="T171" s="231">
        <f>S171*H171</f>
        <v>0</v>
      </c>
      <c r="U171" s="231">
        <v>0</v>
      </c>
      <c r="V171" s="231">
        <f>U171*H171</f>
        <v>0</v>
      </c>
      <c r="W171" s="231">
        <v>0</v>
      </c>
      <c r="X171" s="232">
        <f>W171*H171</f>
        <v>0</v>
      </c>
      <c r="Y171" s="38"/>
      <c r="Z171" s="38"/>
      <c r="AA171" s="38"/>
      <c r="AB171" s="38"/>
      <c r="AC171" s="38"/>
      <c r="AD171" s="38"/>
      <c r="AE171" s="38"/>
      <c r="AR171" s="233" t="s">
        <v>144</v>
      </c>
      <c r="AT171" s="233" t="s">
        <v>139</v>
      </c>
      <c r="AU171" s="233" t="s">
        <v>85</v>
      </c>
      <c r="AY171" s="17" t="s">
        <v>137</v>
      </c>
      <c r="BE171" s="234">
        <f>IF(O171="základní",K171,0)</f>
        <v>0</v>
      </c>
      <c r="BF171" s="234">
        <f>IF(O171="snížená",K171,0)</f>
        <v>0</v>
      </c>
      <c r="BG171" s="234">
        <f>IF(O171="zákl. přenesená",K171,0)</f>
        <v>0</v>
      </c>
      <c r="BH171" s="234">
        <f>IF(O171="sníž. přenesená",K171,0)</f>
        <v>0</v>
      </c>
      <c r="BI171" s="234">
        <f>IF(O171="nulová",K171,0)</f>
        <v>0</v>
      </c>
      <c r="BJ171" s="17" t="s">
        <v>83</v>
      </c>
      <c r="BK171" s="234">
        <f>ROUND(P171*H171,2)</f>
        <v>0</v>
      </c>
      <c r="BL171" s="17" t="s">
        <v>144</v>
      </c>
      <c r="BM171" s="233" t="s">
        <v>211</v>
      </c>
    </row>
    <row r="172" s="2" customFormat="1">
      <c r="A172" s="38"/>
      <c r="B172" s="39"/>
      <c r="C172" s="40"/>
      <c r="D172" s="235" t="s">
        <v>145</v>
      </c>
      <c r="E172" s="40"/>
      <c r="F172" s="236" t="s">
        <v>672</v>
      </c>
      <c r="G172" s="40"/>
      <c r="H172" s="40"/>
      <c r="I172" s="237"/>
      <c r="J172" s="237"/>
      <c r="K172" s="40"/>
      <c r="L172" s="40"/>
      <c r="M172" s="44"/>
      <c r="N172" s="238"/>
      <c r="O172" s="239"/>
      <c r="P172" s="91"/>
      <c r="Q172" s="91"/>
      <c r="R172" s="91"/>
      <c r="S172" s="91"/>
      <c r="T172" s="91"/>
      <c r="U172" s="91"/>
      <c r="V172" s="91"/>
      <c r="W172" s="91"/>
      <c r="X172" s="92"/>
      <c r="Y172" s="38"/>
      <c r="Z172" s="38"/>
      <c r="AA172" s="38"/>
      <c r="AB172" s="38"/>
      <c r="AC172" s="38"/>
      <c r="AD172" s="38"/>
      <c r="AE172" s="38"/>
      <c r="AT172" s="17" t="s">
        <v>145</v>
      </c>
      <c r="AU172" s="17" t="s">
        <v>85</v>
      </c>
    </row>
    <row r="173" s="2" customFormat="1">
      <c r="A173" s="38"/>
      <c r="B173" s="39"/>
      <c r="C173" s="40"/>
      <c r="D173" s="240" t="s">
        <v>147</v>
      </c>
      <c r="E173" s="40"/>
      <c r="F173" s="241" t="s">
        <v>673</v>
      </c>
      <c r="G173" s="40"/>
      <c r="H173" s="40"/>
      <c r="I173" s="237"/>
      <c r="J173" s="237"/>
      <c r="K173" s="40"/>
      <c r="L173" s="40"/>
      <c r="M173" s="44"/>
      <c r="N173" s="238"/>
      <c r="O173" s="239"/>
      <c r="P173" s="91"/>
      <c r="Q173" s="91"/>
      <c r="R173" s="91"/>
      <c r="S173" s="91"/>
      <c r="T173" s="91"/>
      <c r="U173" s="91"/>
      <c r="V173" s="91"/>
      <c r="W173" s="91"/>
      <c r="X173" s="92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85</v>
      </c>
    </row>
    <row r="174" s="14" customFormat="1">
      <c r="A174" s="14"/>
      <c r="B174" s="252"/>
      <c r="C174" s="253"/>
      <c r="D174" s="235" t="s">
        <v>149</v>
      </c>
      <c r="E174" s="254" t="s">
        <v>1</v>
      </c>
      <c r="F174" s="255" t="s">
        <v>83</v>
      </c>
      <c r="G174" s="253"/>
      <c r="H174" s="256">
        <v>1</v>
      </c>
      <c r="I174" s="257"/>
      <c r="J174" s="257"/>
      <c r="K174" s="253"/>
      <c r="L174" s="253"/>
      <c r="M174" s="258"/>
      <c r="N174" s="259"/>
      <c r="O174" s="260"/>
      <c r="P174" s="260"/>
      <c r="Q174" s="260"/>
      <c r="R174" s="260"/>
      <c r="S174" s="260"/>
      <c r="T174" s="260"/>
      <c r="U174" s="260"/>
      <c r="V174" s="260"/>
      <c r="W174" s="260"/>
      <c r="X174" s="261"/>
      <c r="Y174" s="14"/>
      <c r="Z174" s="14"/>
      <c r="AA174" s="14"/>
      <c r="AB174" s="14"/>
      <c r="AC174" s="14"/>
      <c r="AD174" s="14"/>
      <c r="AE174" s="14"/>
      <c r="AT174" s="262" t="s">
        <v>149</v>
      </c>
      <c r="AU174" s="262" t="s">
        <v>85</v>
      </c>
      <c r="AV174" s="14" t="s">
        <v>85</v>
      </c>
      <c r="AW174" s="14" t="s">
        <v>5</v>
      </c>
      <c r="AX174" s="14" t="s">
        <v>75</v>
      </c>
      <c r="AY174" s="262" t="s">
        <v>137</v>
      </c>
    </row>
    <row r="175" s="15" customFormat="1">
      <c r="A175" s="15"/>
      <c r="B175" s="263"/>
      <c r="C175" s="264"/>
      <c r="D175" s="235" t="s">
        <v>149</v>
      </c>
      <c r="E175" s="265" t="s">
        <v>1</v>
      </c>
      <c r="F175" s="266" t="s">
        <v>152</v>
      </c>
      <c r="G175" s="264"/>
      <c r="H175" s="267">
        <v>1</v>
      </c>
      <c r="I175" s="268"/>
      <c r="J175" s="268"/>
      <c r="K175" s="264"/>
      <c r="L175" s="264"/>
      <c r="M175" s="269"/>
      <c r="N175" s="270"/>
      <c r="O175" s="271"/>
      <c r="P175" s="271"/>
      <c r="Q175" s="271"/>
      <c r="R175" s="271"/>
      <c r="S175" s="271"/>
      <c r="T175" s="271"/>
      <c r="U175" s="271"/>
      <c r="V175" s="271"/>
      <c r="W175" s="271"/>
      <c r="X175" s="272"/>
      <c r="Y175" s="15"/>
      <c r="Z175" s="15"/>
      <c r="AA175" s="15"/>
      <c r="AB175" s="15"/>
      <c r="AC175" s="15"/>
      <c r="AD175" s="15"/>
      <c r="AE175" s="15"/>
      <c r="AT175" s="273" t="s">
        <v>149</v>
      </c>
      <c r="AU175" s="273" t="s">
        <v>85</v>
      </c>
      <c r="AV175" s="15" t="s">
        <v>144</v>
      </c>
      <c r="AW175" s="15" t="s">
        <v>5</v>
      </c>
      <c r="AX175" s="15" t="s">
        <v>83</v>
      </c>
      <c r="AY175" s="273" t="s">
        <v>137</v>
      </c>
    </row>
    <row r="176" s="2" customFormat="1" ht="24.15" customHeight="1">
      <c r="A176" s="38"/>
      <c r="B176" s="39"/>
      <c r="C176" s="221" t="s">
        <v>213</v>
      </c>
      <c r="D176" s="221" t="s">
        <v>139</v>
      </c>
      <c r="E176" s="222" t="s">
        <v>674</v>
      </c>
      <c r="F176" s="223" t="s">
        <v>670</v>
      </c>
      <c r="G176" s="224" t="s">
        <v>401</v>
      </c>
      <c r="H176" s="225">
        <v>1</v>
      </c>
      <c r="I176" s="226"/>
      <c r="J176" s="226"/>
      <c r="K176" s="227">
        <f>ROUND(P176*H176,2)</f>
        <v>0</v>
      </c>
      <c r="L176" s="223" t="s">
        <v>143</v>
      </c>
      <c r="M176" s="44"/>
      <c r="N176" s="228" t="s">
        <v>1</v>
      </c>
      <c r="O176" s="229" t="s">
        <v>38</v>
      </c>
      <c r="P176" s="230">
        <f>I176+J176</f>
        <v>0</v>
      </c>
      <c r="Q176" s="230">
        <f>ROUND(I176*H176,2)</f>
        <v>0</v>
      </c>
      <c r="R176" s="230">
        <f>ROUND(J176*H176,2)</f>
        <v>0</v>
      </c>
      <c r="S176" s="91"/>
      <c r="T176" s="231">
        <f>S176*H176</f>
        <v>0</v>
      </c>
      <c r="U176" s="231">
        <v>0</v>
      </c>
      <c r="V176" s="231">
        <f>U176*H176</f>
        <v>0</v>
      </c>
      <c r="W176" s="231">
        <v>0</v>
      </c>
      <c r="X176" s="232">
        <f>W176*H176</f>
        <v>0</v>
      </c>
      <c r="Y176" s="38"/>
      <c r="Z176" s="38"/>
      <c r="AA176" s="38"/>
      <c r="AB176" s="38"/>
      <c r="AC176" s="38"/>
      <c r="AD176" s="38"/>
      <c r="AE176" s="38"/>
      <c r="AR176" s="233" t="s">
        <v>144</v>
      </c>
      <c r="AT176" s="233" t="s">
        <v>139</v>
      </c>
      <c r="AU176" s="233" t="s">
        <v>85</v>
      </c>
      <c r="AY176" s="17" t="s">
        <v>137</v>
      </c>
      <c r="BE176" s="234">
        <f>IF(O176="základní",K176,0)</f>
        <v>0</v>
      </c>
      <c r="BF176" s="234">
        <f>IF(O176="snížená",K176,0)</f>
        <v>0</v>
      </c>
      <c r="BG176" s="234">
        <f>IF(O176="zákl. přenesená",K176,0)</f>
        <v>0</v>
      </c>
      <c r="BH176" s="234">
        <f>IF(O176="sníž. přenesená",K176,0)</f>
        <v>0</v>
      </c>
      <c r="BI176" s="234">
        <f>IF(O176="nulová",K176,0)</f>
        <v>0</v>
      </c>
      <c r="BJ176" s="17" t="s">
        <v>83</v>
      </c>
      <c r="BK176" s="234">
        <f>ROUND(P176*H176,2)</f>
        <v>0</v>
      </c>
      <c r="BL176" s="17" t="s">
        <v>144</v>
      </c>
      <c r="BM176" s="233" t="s">
        <v>216</v>
      </c>
    </row>
    <row r="177" s="2" customFormat="1">
      <c r="A177" s="38"/>
      <c r="B177" s="39"/>
      <c r="C177" s="40"/>
      <c r="D177" s="235" t="s">
        <v>145</v>
      </c>
      <c r="E177" s="40"/>
      <c r="F177" s="236" t="s">
        <v>670</v>
      </c>
      <c r="G177" s="40"/>
      <c r="H177" s="40"/>
      <c r="I177" s="237"/>
      <c r="J177" s="237"/>
      <c r="K177" s="40"/>
      <c r="L177" s="40"/>
      <c r="M177" s="44"/>
      <c r="N177" s="238"/>
      <c r="O177" s="239"/>
      <c r="P177" s="91"/>
      <c r="Q177" s="91"/>
      <c r="R177" s="91"/>
      <c r="S177" s="91"/>
      <c r="T177" s="91"/>
      <c r="U177" s="91"/>
      <c r="V177" s="91"/>
      <c r="W177" s="91"/>
      <c r="X177" s="92"/>
      <c r="Y177" s="38"/>
      <c r="Z177" s="38"/>
      <c r="AA177" s="38"/>
      <c r="AB177" s="38"/>
      <c r="AC177" s="38"/>
      <c r="AD177" s="38"/>
      <c r="AE177" s="38"/>
      <c r="AT177" s="17" t="s">
        <v>145</v>
      </c>
      <c r="AU177" s="17" t="s">
        <v>85</v>
      </c>
    </row>
    <row r="178" s="2" customFormat="1">
      <c r="A178" s="38"/>
      <c r="B178" s="39"/>
      <c r="C178" s="40"/>
      <c r="D178" s="240" t="s">
        <v>147</v>
      </c>
      <c r="E178" s="40"/>
      <c r="F178" s="241" t="s">
        <v>675</v>
      </c>
      <c r="G178" s="40"/>
      <c r="H178" s="40"/>
      <c r="I178" s="237"/>
      <c r="J178" s="237"/>
      <c r="K178" s="40"/>
      <c r="L178" s="40"/>
      <c r="M178" s="44"/>
      <c r="N178" s="238"/>
      <c r="O178" s="239"/>
      <c r="P178" s="91"/>
      <c r="Q178" s="91"/>
      <c r="R178" s="91"/>
      <c r="S178" s="91"/>
      <c r="T178" s="91"/>
      <c r="U178" s="91"/>
      <c r="V178" s="91"/>
      <c r="W178" s="91"/>
      <c r="X178" s="92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85</v>
      </c>
    </row>
    <row r="179" s="14" customFormat="1">
      <c r="A179" s="14"/>
      <c r="B179" s="252"/>
      <c r="C179" s="253"/>
      <c r="D179" s="235" t="s">
        <v>149</v>
      </c>
      <c r="E179" s="254" t="s">
        <v>1</v>
      </c>
      <c r="F179" s="255" t="s">
        <v>646</v>
      </c>
      <c r="G179" s="253"/>
      <c r="H179" s="256">
        <v>1</v>
      </c>
      <c r="I179" s="257"/>
      <c r="J179" s="257"/>
      <c r="K179" s="253"/>
      <c r="L179" s="253"/>
      <c r="M179" s="258"/>
      <c r="N179" s="259"/>
      <c r="O179" s="260"/>
      <c r="P179" s="260"/>
      <c r="Q179" s="260"/>
      <c r="R179" s="260"/>
      <c r="S179" s="260"/>
      <c r="T179" s="260"/>
      <c r="U179" s="260"/>
      <c r="V179" s="260"/>
      <c r="W179" s="260"/>
      <c r="X179" s="261"/>
      <c r="Y179" s="14"/>
      <c r="Z179" s="14"/>
      <c r="AA179" s="14"/>
      <c r="AB179" s="14"/>
      <c r="AC179" s="14"/>
      <c r="AD179" s="14"/>
      <c r="AE179" s="14"/>
      <c r="AT179" s="262" t="s">
        <v>149</v>
      </c>
      <c r="AU179" s="262" t="s">
        <v>85</v>
      </c>
      <c r="AV179" s="14" t="s">
        <v>85</v>
      </c>
      <c r="AW179" s="14" t="s">
        <v>5</v>
      </c>
      <c r="AX179" s="14" t="s">
        <v>75</v>
      </c>
      <c r="AY179" s="262" t="s">
        <v>137</v>
      </c>
    </row>
    <row r="180" s="15" customFormat="1">
      <c r="A180" s="15"/>
      <c r="B180" s="263"/>
      <c r="C180" s="264"/>
      <c r="D180" s="235" t="s">
        <v>149</v>
      </c>
      <c r="E180" s="265" t="s">
        <v>1</v>
      </c>
      <c r="F180" s="266" t="s">
        <v>152</v>
      </c>
      <c r="G180" s="264"/>
      <c r="H180" s="267">
        <v>1</v>
      </c>
      <c r="I180" s="268"/>
      <c r="J180" s="268"/>
      <c r="K180" s="264"/>
      <c r="L180" s="264"/>
      <c r="M180" s="269"/>
      <c r="N180" s="284"/>
      <c r="O180" s="285"/>
      <c r="P180" s="285"/>
      <c r="Q180" s="285"/>
      <c r="R180" s="285"/>
      <c r="S180" s="285"/>
      <c r="T180" s="285"/>
      <c r="U180" s="285"/>
      <c r="V180" s="285"/>
      <c r="W180" s="285"/>
      <c r="X180" s="286"/>
      <c r="Y180" s="15"/>
      <c r="Z180" s="15"/>
      <c r="AA180" s="15"/>
      <c r="AB180" s="15"/>
      <c r="AC180" s="15"/>
      <c r="AD180" s="15"/>
      <c r="AE180" s="15"/>
      <c r="AT180" s="273" t="s">
        <v>149</v>
      </c>
      <c r="AU180" s="273" t="s">
        <v>85</v>
      </c>
      <c r="AV180" s="15" t="s">
        <v>144</v>
      </c>
      <c r="AW180" s="15" t="s">
        <v>5</v>
      </c>
      <c r="AX180" s="15" t="s">
        <v>83</v>
      </c>
      <c r="AY180" s="273" t="s">
        <v>137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44"/>
      <c r="N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s62PamEcOSiolIlPIpNu/PA+QbJkTv1b3SSfZb6+xQcqURwoYkCY3RWA9+kGa1M3YljGm8rvibPZVdXC+DfCwA==" hashValue="pKSS8eZLoNcU93TbeIoePNXPkiNiN2ZE77cp5xG51e8zUWPv5pe6a3EkRCC3Hvwjg5dKGuhQtP8yhgkk5eqPQQ==" algorithmName="SHA-512" password="CC35"/>
  <autoFilter ref="C120:L18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6" r:id="rId1" display="https://podminky.urs.cz/item/CS_URS_2024_02/011134000"/>
    <hyperlink ref="F129" r:id="rId2" display="https://podminky.urs.cz/item/CS_URS_2024_02/011224000"/>
    <hyperlink ref="F132" r:id="rId3" display="https://podminky.urs.cz/item/CS_URS_2024_02/011324000"/>
    <hyperlink ref="F137" r:id="rId4" display="https://podminky.urs.cz/item/CS_URS_2024_02/012103000"/>
    <hyperlink ref="F142" r:id="rId5" display="https://podminky.urs.cz/item/CS_URS_2024_02/012303000"/>
    <hyperlink ref="F147" r:id="rId6" display="https://podminky.urs.cz/item/CS_URS_2024_02/013254000"/>
    <hyperlink ref="F153" r:id="rId7" display="https://podminky.urs.cz/item/CS_URS_2024_02/02000100"/>
    <hyperlink ref="F159" r:id="rId8" display="https://podminky.urs.cz/item/CS_URS_2024_02/030001000"/>
    <hyperlink ref="F164" r:id="rId9" display="https://podminky.urs.cz/item/CS_URS_2024_02/034403000"/>
    <hyperlink ref="F169" r:id="rId10" display="https://podminky.urs.cz/item/CS_URS_2024_02/034503000"/>
    <hyperlink ref="F173" r:id="rId11" display="https://podminky.urs.cz/item/CS_URS_2024_02/043002000"/>
    <hyperlink ref="F178" r:id="rId12" display="https://podminky.urs.cz/item/CS_URS_2024_02/049000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2024-08-12T05:41:55Z</dcterms:created>
  <dcterms:modified xsi:type="dcterms:W3CDTF">2024-08-12T05:42:05Z</dcterms:modified>
</cp:coreProperties>
</file>